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райс Квадро 32 мм АКЦИЯ " sheetId="2" r:id="rId1"/>
  </sheets>
  <externalReferences>
    <externalReference r:id="rId2"/>
  </externalReferences>
  <definedNames>
    <definedName name="cfg" hidden="1">{"'MEX page 2'!$A$1:$L$79"}</definedName>
    <definedName name="DealersPricelist" localSheetId="0">#REF!</definedName>
    <definedName name="DealersPricelist">#REF!</definedName>
    <definedName name="DiscountSELENA" localSheetId="0">#REF!</definedName>
    <definedName name="DiscountSELENA">#REF!</definedName>
    <definedName name="HTML_CodePage" hidden="1">1251</definedName>
    <definedName name="HTML_Control" hidden="1">{"'MEX page 2'!$A$1:$L$79"}</definedName>
    <definedName name="HTML_Description" hidden="1">""</definedName>
    <definedName name="HTML_Email" hidden="1">""</definedName>
    <definedName name="HTML_Header" hidden="1">"MEX page 2"</definedName>
    <definedName name="HTML_LastUpdate" hidden="1">"14.12.96"</definedName>
    <definedName name="HTML_LineAfter" hidden="1">TRUE</definedName>
    <definedName name="HTML_LineBefore" hidden="1">TRUE</definedName>
    <definedName name="HTML_Name" hidden="1">"Serge VOL"</definedName>
    <definedName name="HTML_OBDlg2" hidden="1">TRUE</definedName>
    <definedName name="HTML_OBDlg4" hidden="1">TRUE</definedName>
    <definedName name="HTML_OS" hidden="1">0</definedName>
    <definedName name="HTML_PathFile" hidden="1">"E:\Picture for CAMBIO-MEBEL\Price-list for Shops\MyHTML2.htm"</definedName>
    <definedName name="HTML_Title" hidden="1">"Price-List with color picture"</definedName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Дата_для_доллара" localSheetId="0">#REF!</definedName>
    <definedName name="Дата_для_доллара">#REF!</definedName>
    <definedName name="Дата_прайса" localSheetId="0">#REF!</definedName>
    <definedName name="Дата_прайса">#REF!</definedName>
    <definedName name="Курс" localSheetId="0">#REF!</definedName>
    <definedName name="Курс">#REF!</definedName>
    <definedName name="мил">{0,"овz";1,"z";2,"аz";5,"овz"}</definedName>
    <definedName name="_xlnm.Print_Area" localSheetId="0">'прайс Квадро 32 мм АКЦИЯ '!$A$1:$J$47</definedName>
    <definedName name="Текст_для_даты" localSheetId="0">#REF!</definedName>
    <definedName name="Текст_для_даты">#REF!</definedName>
    <definedName name="Текст_для_доллара" localSheetId="0">#REF!</definedName>
    <definedName name="Текст_для_доллара">#REF!</definedName>
    <definedName name="Текст_для_доллара_1" localSheetId="0">#REF!</definedName>
    <definedName name="Текст_для_доллара_1">#REF!</definedName>
    <definedName name="Текст_для_рублей_1" localSheetId="0">#REF!</definedName>
    <definedName name="Текст_для_рублей_1">#REF!</definedName>
    <definedName name="тыс">{0,"тысячz";1,"тысячаz";2,"тысячиz";5,"тысячz"}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 l="1"/>
  <c r="I21" i="2"/>
  <c r="N38" i="2"/>
  <c r="L38" i="2" s="1"/>
  <c r="M38" i="2"/>
  <c r="J38" i="2"/>
  <c r="I38" i="2"/>
  <c r="N37" i="2"/>
  <c r="L37" i="2" s="1"/>
  <c r="M37" i="2"/>
  <c r="I37" i="2"/>
  <c r="J37" i="2"/>
  <c r="N36" i="2"/>
  <c r="L36" i="2" s="1"/>
  <c r="M36" i="2"/>
  <c r="J36" i="2"/>
  <c r="N35" i="2"/>
  <c r="L35" i="2" s="1"/>
  <c r="M35" i="2"/>
  <c r="J35" i="2"/>
  <c r="N34" i="2"/>
  <c r="M34" i="2"/>
  <c r="L34" i="2"/>
  <c r="J34" i="2"/>
  <c r="N33" i="2"/>
  <c r="M33" i="2"/>
  <c r="L33" i="2"/>
  <c r="J33" i="2"/>
  <c r="N32" i="2"/>
  <c r="M32" i="2"/>
  <c r="L32" i="2"/>
  <c r="J32" i="2"/>
  <c r="N31" i="2"/>
  <c r="M31" i="2"/>
  <c r="L31" i="2"/>
  <c r="J31" i="2"/>
  <c r="N30" i="2"/>
  <c r="M30" i="2"/>
  <c r="L30" i="2"/>
  <c r="J30" i="2"/>
  <c r="N29" i="2"/>
  <c r="M29" i="2"/>
  <c r="L29" i="2"/>
  <c r="J29" i="2"/>
  <c r="N28" i="2"/>
  <c r="M28" i="2"/>
  <c r="L28" i="2"/>
  <c r="J28" i="2"/>
  <c r="N27" i="2"/>
  <c r="M27" i="2"/>
  <c r="L27" i="2"/>
  <c r="J27" i="2"/>
  <c r="N26" i="2"/>
  <c r="M26" i="2"/>
  <c r="L26" i="2"/>
  <c r="J26" i="2"/>
  <c r="M25" i="2"/>
  <c r="L25" i="2"/>
  <c r="I25" i="2"/>
  <c r="N24" i="2"/>
  <c r="M24" i="2"/>
  <c r="L24" i="2"/>
  <c r="I24" i="2"/>
  <c r="N23" i="2"/>
  <c r="M23" i="2"/>
  <c r="L23" i="2"/>
  <c r="I23" i="2"/>
  <c r="N22" i="2"/>
  <c r="M22" i="2"/>
  <c r="L22" i="2"/>
  <c r="I22" i="2"/>
  <c r="B22" i="2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N21" i="2"/>
  <c r="M21" i="2"/>
  <c r="M39" i="2" s="1"/>
  <c r="J43" i="2" s="1"/>
  <c r="L21" i="2"/>
  <c r="L39" i="2" s="1"/>
  <c r="J42" i="2" s="1"/>
  <c r="J22" i="2" l="1"/>
  <c r="J23" i="2"/>
  <c r="J24" i="2"/>
  <c r="J25" i="2"/>
  <c r="I26" i="2"/>
  <c r="I27" i="2"/>
  <c r="I28" i="2"/>
  <c r="I29" i="2"/>
  <c r="I30" i="2"/>
  <c r="I31" i="2"/>
  <c r="I32" i="2"/>
  <c r="I33" i="2"/>
  <c r="I34" i="2"/>
  <c r="I35" i="2"/>
  <c r="I36" i="2"/>
  <c r="J39" i="2" l="1"/>
</calcChain>
</file>

<file path=xl/sharedStrings.xml><?xml version="1.0" encoding="utf-8"?>
<sst xmlns="http://schemas.openxmlformats.org/spreadsheetml/2006/main" count="85" uniqueCount="83">
  <si>
    <t>Приложение №1 от _______________</t>
  </si>
  <si>
    <t>к договору № _____ от ___________</t>
  </si>
  <si>
    <t xml:space="preserve">СПЕЦИФИКАЦИЯ МЕБЕЛИ </t>
  </si>
  <si>
    <t>127411, г. Москва, Дмитровское шоссе, 110</t>
  </si>
  <si>
    <t>тел.: +7 (495)780-38-39/43</t>
  </si>
  <si>
    <t xml:space="preserve"> www.mebel-land.com</t>
  </si>
  <si>
    <t>e-mail: info@mebel-land.com</t>
  </si>
  <si>
    <t>прайс от 1.09.2024</t>
  </si>
  <si>
    <t>Серия мебели:</t>
  </si>
  <si>
    <t>"Квадро"</t>
  </si>
  <si>
    <t>выбор цвета каркаса или фасада (возможны комбинации)</t>
  </si>
  <si>
    <t xml:space="preserve">Толщина каркаса: </t>
  </si>
  <si>
    <t>32 мм</t>
  </si>
  <si>
    <t xml:space="preserve">ВЕНГЕ     </t>
  </si>
  <si>
    <t>СОНОМА</t>
  </si>
  <si>
    <t>ШИМО темн.</t>
  </si>
  <si>
    <t>ШИМО светл.</t>
  </si>
  <si>
    <t>Шариковые</t>
  </si>
  <si>
    <t>Напрвляющие:</t>
  </si>
  <si>
    <t>Шариковые с доводчиками</t>
  </si>
  <si>
    <t>Петли:</t>
  </si>
  <si>
    <t>Петли с доводчиками</t>
  </si>
  <si>
    <t xml:space="preserve">     Ручка:</t>
  </si>
  <si>
    <t>матовый хром</t>
  </si>
  <si>
    <t>ЛДСП:</t>
  </si>
  <si>
    <t>16/32 мм</t>
  </si>
  <si>
    <t>АКЦИЯ!
Скидка на любой заказ от 200 000 руб
20%</t>
  </si>
  <si>
    <t>№</t>
  </si>
  <si>
    <t>Рисунок</t>
  </si>
  <si>
    <t>Наименование</t>
  </si>
  <si>
    <t>Размеры,
ШхГхВ, см</t>
  </si>
  <si>
    <t>Цена, руб.</t>
  </si>
  <si>
    <r>
      <rPr>
        <b/>
        <sz val="10"/>
        <color rgb="FFFF0000"/>
        <rFont val="Times New Roman"/>
        <family val="1"/>
        <charset val="204"/>
      </rPr>
      <t xml:space="preserve">АКЦИЯ! 
</t>
    </r>
    <r>
      <rPr>
        <b/>
        <sz val="10"/>
        <rFont val="Times New Roman"/>
        <family val="1"/>
        <charset val="204"/>
      </rPr>
      <t>Цена со скидкой, руб.</t>
    </r>
  </si>
  <si>
    <t>Кол-во, шт.</t>
  </si>
  <si>
    <t>Сумма, руб.</t>
  </si>
  <si>
    <r>
      <rPr>
        <b/>
        <sz val="10"/>
        <color rgb="FFFF0000"/>
        <rFont val="Times New Roman"/>
        <family val="1"/>
        <charset val="204"/>
      </rPr>
      <t>АКЦИЯ!</t>
    </r>
    <r>
      <rPr>
        <b/>
        <sz val="10"/>
        <rFont val="Times New Roman"/>
        <family val="1"/>
        <charset val="204"/>
      </rPr>
      <t xml:space="preserve">
Сумма
 со скидкой, руб.</t>
    </r>
  </si>
  <si>
    <t>ОБЩИЙ объем, м куб.</t>
  </si>
  <si>
    <t>ОБЩИЙ вес, кг</t>
  </si>
  <si>
    <t>объем ед. изделия, м куб.</t>
  </si>
  <si>
    <t>вес ед. изделия, кг</t>
  </si>
  <si>
    <r>
      <t xml:space="preserve">Панель для кровати двуспальной (160)
</t>
    </r>
    <r>
      <rPr>
        <sz val="12"/>
        <color indexed="8"/>
        <rFont val="Times New Roman"/>
        <family val="1"/>
        <charset val="204"/>
      </rPr>
      <t>толщина ЛДСП всегда 16 мм</t>
    </r>
  </si>
  <si>
    <t>176*90*1,6</t>
  </si>
  <si>
    <r>
      <t xml:space="preserve">Панель для тумбы прикроватной
</t>
    </r>
    <r>
      <rPr>
        <sz val="12"/>
        <color indexed="8"/>
        <rFont val="Times New Roman"/>
        <family val="1"/>
        <charset val="204"/>
      </rPr>
      <t>толщина ЛДСП всегда 16 мм</t>
    </r>
  </si>
  <si>
    <t>60*90*1,6</t>
  </si>
  <si>
    <r>
      <rPr>
        <b/>
        <sz val="12"/>
        <rFont val="Times New Roman"/>
        <family val="1"/>
        <charset val="204"/>
      </rPr>
      <t xml:space="preserve">Панель для 2х кроватей 90 и 2х тумб </t>
    </r>
    <r>
      <rPr>
        <sz val="12"/>
        <rFont val="Times New Roman"/>
        <family val="1"/>
        <charset val="204"/>
      </rPr>
      <t xml:space="preserve">
(составная из 2х частей)
толщина ЛДСП всегда 16 мм</t>
    </r>
  </si>
  <si>
    <t>300*90*1,6</t>
  </si>
  <si>
    <r>
      <rPr>
        <b/>
        <sz val="12"/>
        <rFont val="Times New Roman"/>
        <family val="1"/>
        <charset val="204"/>
      </rPr>
      <t>Кровать без изголовья (сп.место 90х200)</t>
    </r>
    <r>
      <rPr>
        <sz val="12"/>
        <rFont val="Times New Roman"/>
        <family val="1"/>
        <charset val="204"/>
      </rPr>
      <t xml:space="preserve">
ЛДСП 25мм</t>
    </r>
  </si>
  <si>
    <t>96*206</t>
  </si>
  <si>
    <r>
      <rPr>
        <b/>
        <sz val="12"/>
        <rFont val="Times New Roman"/>
        <family val="1"/>
        <charset val="204"/>
      </rPr>
      <t>Кровать без изголовья (сп.место 160х200)</t>
    </r>
    <r>
      <rPr>
        <sz val="12"/>
        <rFont val="Times New Roman"/>
        <family val="1"/>
        <charset val="204"/>
      </rPr>
      <t xml:space="preserve">
ЛДСП 25мм</t>
    </r>
  </si>
  <si>
    <t>166*206</t>
  </si>
  <si>
    <r>
      <rPr>
        <b/>
        <sz val="12"/>
        <color indexed="8"/>
        <rFont val="Times New Roman"/>
        <family val="1"/>
        <charset val="204"/>
      </rPr>
      <t>Тумба прикроватная с ящиком</t>
    </r>
    <r>
      <rPr>
        <sz val="12"/>
        <color indexed="8"/>
        <rFont val="Times New Roman"/>
        <family val="1"/>
        <charset val="204"/>
      </rPr>
      <t xml:space="preserve"> (сверху)</t>
    </r>
  </si>
  <si>
    <t>50*44*50</t>
  </si>
  <si>
    <t xml:space="preserve">Тумба прикроватная </t>
  </si>
  <si>
    <t>Витрина (зеркало)</t>
  </si>
  <si>
    <t>60*80</t>
  </si>
  <si>
    <t>Стол туалетный</t>
  </si>
  <si>
    <t>80*44*80(97)</t>
  </si>
  <si>
    <r>
      <rPr>
        <b/>
        <sz val="12"/>
        <rFont val="Times New Roman"/>
        <family val="1"/>
        <charset val="204"/>
      </rPr>
      <t>Стол с тумбой</t>
    </r>
    <r>
      <rPr>
        <sz val="12"/>
        <rFont val="Times New Roman"/>
        <family val="1"/>
        <charset val="204"/>
      </rPr>
      <t xml:space="preserve"> под мини-холодильник
тумба справа / слева
размер мини-холодильника, ШхГхВ ___________ мм</t>
    </r>
  </si>
  <si>
    <t>140*55*80(97)</t>
  </si>
  <si>
    <r>
      <rPr>
        <b/>
        <sz val="12"/>
        <rFont val="Times New Roman"/>
        <family val="1"/>
        <charset val="204"/>
      </rPr>
      <t>Тумба</t>
    </r>
    <r>
      <rPr>
        <sz val="12"/>
        <rFont val="Times New Roman"/>
        <family val="1"/>
        <charset val="204"/>
      </rPr>
      <t xml:space="preserve"> под мини-холодильник
размер мини-холодильника, ШхГхВ ___________ мм</t>
    </r>
  </si>
  <si>
    <t>58*55*80(97)</t>
  </si>
  <si>
    <t>Стол журнальный</t>
  </si>
  <si>
    <t>70*50*50</t>
  </si>
  <si>
    <t>Багажница</t>
  </si>
  <si>
    <r>
      <t>90*</t>
    </r>
    <r>
      <rPr>
        <sz val="11"/>
        <rFont val="Times New Roman"/>
        <family val="1"/>
        <charset val="204"/>
      </rPr>
      <t>44*60</t>
    </r>
  </si>
  <si>
    <r>
      <t>90*55</t>
    </r>
    <r>
      <rPr>
        <sz val="11"/>
        <rFont val="Times New Roman"/>
        <family val="1"/>
        <charset val="204"/>
      </rPr>
      <t>*60</t>
    </r>
  </si>
  <si>
    <t>Панель с зеркалом и 2 крючками</t>
  </si>
  <si>
    <t>90*140</t>
  </si>
  <si>
    <r>
      <rPr>
        <b/>
        <sz val="12"/>
        <rFont val="Times New Roman"/>
        <family val="1"/>
        <charset val="204"/>
      </rPr>
      <t>Шкаф универсальный узкий</t>
    </r>
    <r>
      <rPr>
        <sz val="12"/>
        <rFont val="Times New Roman"/>
        <family val="1"/>
        <charset val="204"/>
      </rPr>
      <t xml:space="preserve"> (выдвижн. вешалка+полки)</t>
    </r>
  </si>
  <si>
    <r>
      <t>96*</t>
    </r>
    <r>
      <rPr>
        <sz val="11"/>
        <rFont val="Times New Roman"/>
        <family val="1"/>
        <charset val="204"/>
      </rPr>
      <t>44*200</t>
    </r>
  </si>
  <si>
    <r>
      <t>Шкаф универсальный глубокий</t>
    </r>
    <r>
      <rPr>
        <sz val="12"/>
        <rFont val="Times New Roman"/>
        <family val="1"/>
        <charset val="204"/>
      </rPr>
      <t xml:space="preserve"> (штанга+полки)</t>
    </r>
  </si>
  <si>
    <r>
      <t>96*55</t>
    </r>
    <r>
      <rPr>
        <sz val="11"/>
        <rFont val="Times New Roman"/>
        <family val="1"/>
        <charset val="204"/>
      </rPr>
      <t>*200</t>
    </r>
  </si>
  <si>
    <r>
      <t xml:space="preserve">Шкаф-купе 
</t>
    </r>
    <r>
      <rPr>
        <sz val="12"/>
        <rFont val="Times New Roman"/>
        <family val="1"/>
        <charset val="204"/>
      </rPr>
      <t>(двери в алюминиевом профиле, 
1 фасад - глухой, 2-ой фасадл - зеркало)</t>
    </r>
  </si>
  <si>
    <t>120*60*200</t>
  </si>
  <si>
    <t>ИТОГО:</t>
  </si>
  <si>
    <t>м куб</t>
  </si>
  <si>
    <t>кг</t>
  </si>
  <si>
    <t>Объем ориентировочный (м3):</t>
  </si>
  <si>
    <t>Вес ориентировочный (кг):</t>
  </si>
  <si>
    <t>Цены актуальны до 30 сентября 2024 г. В дальнейшем возможен пересчет стоимости, в связи с возможным изменением цен на материалы и комплектующие. Цены указаны с учетом самовывоза со склада Продавца в г.Лобня (Московская обл.).</t>
  </si>
  <si>
    <t xml:space="preserve">Продавец может организовать доставку Товара за счет средств Покупателя. Стоимость доставки зависит от адреса, объема и веса заказа. 
</t>
  </si>
  <si>
    <t>Продавец может организовать сборку мебели за счет средств Покупателя. Стоимость сборки мебели составляет 10% от стоимости мебели без учета скидки. Дополнительно оплачивается проезд к месту сборки, и проживание сборщиков мебели, если адрес находится вне зоны Московской области. Дата сборки мебели согласовывается на дату готовности Товара к отгрузке.</t>
  </si>
  <si>
    <t>Срок изготовления Товара составляет 30-35 рабочих дней с момента поступления авансового платежа на расчетный счет Продавца и после подписания спецификации мебели с указанием описания, цвета, количества и размеров мебели.
(Срок изготовления Товара  указан с учётом срока производства материала).
Предоплата 70%, доплата 30% после уведомления о готовности Товара к отгрузке. Отгрузка строго после 100% оплаты.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</si>
</sst>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.00\ "/>
    <numFmt numFmtId="166" formatCode="0.000"/>
    <numFmt numFmtId="167" formatCode="#,##0.00&quot;р.&quot;"/>
    <numFmt numFmtId="168" formatCode="#,##0.0"/>
  </numFmts>
  <fonts count="90" x14ac:knownFonts="1">
    <font>
      <sz val="11"/>
      <color theme="1"/>
      <name val="Calibri"/>
      <family val="2"/>
      <scheme val="minor"/>
    </font>
    <font>
      <sz val="8"/>
      <name val="Tahoma"/>
      <family val="2"/>
      <charset val="204"/>
    </font>
    <font>
      <sz val="7.5"/>
      <name val="Times New Roman"/>
      <family val="1"/>
    </font>
    <font>
      <sz val="7.5"/>
      <color theme="0" tint="-0.249977111117893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0"/>
      <color indexed="8"/>
      <name val="Arial"/>
      <family val="2"/>
    </font>
    <font>
      <b/>
      <sz val="10"/>
      <color theme="4" tint="0.39997558519241921"/>
      <name val="Times New Roman"/>
      <family val="1"/>
      <charset val="204"/>
    </font>
    <font>
      <b/>
      <sz val="7.5"/>
      <name val="Arial"/>
      <family val="2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1"/>
      <color rgb="FFFF0000"/>
      <name val="Arial"/>
      <family val="2"/>
      <charset val="204"/>
    </font>
    <font>
      <sz val="11"/>
      <color theme="0" tint="-0.249977111117893"/>
      <name val="Arial"/>
      <family val="2"/>
    </font>
    <font>
      <sz val="11"/>
      <name val="Arial"/>
      <family val="2"/>
    </font>
    <font>
      <u/>
      <sz val="9.75"/>
      <color indexed="12"/>
      <name val="Times New Roman"/>
      <family val="1"/>
      <charset val="204"/>
    </font>
    <font>
      <b/>
      <i/>
      <u/>
      <sz val="11"/>
      <color indexed="12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1"/>
      <color theme="0" tint="-0.249977111117893"/>
      <name val="Times New Roman"/>
      <family val="1"/>
    </font>
    <font>
      <sz val="11"/>
      <name val="Times New Roman"/>
      <family val="1"/>
    </font>
    <font>
      <b/>
      <sz val="11"/>
      <color rgb="FFFF0000"/>
      <name val="Calibri Light"/>
      <family val="1"/>
      <charset val="204"/>
      <scheme val="major"/>
    </font>
    <font>
      <b/>
      <sz val="7.5"/>
      <color indexed="8"/>
      <name val="Arial"/>
      <family val="2"/>
    </font>
    <font>
      <b/>
      <i/>
      <sz val="7.5"/>
      <name val="Arial"/>
      <family val="2"/>
    </font>
    <font>
      <sz val="16"/>
      <name val="Times New Roman"/>
      <family val="1"/>
      <charset val="204"/>
    </font>
    <font>
      <b/>
      <sz val="12"/>
      <name val="Arial Cyr"/>
      <charset val="204"/>
    </font>
    <font>
      <sz val="7.5"/>
      <name val="Arial"/>
      <family val="2"/>
    </font>
    <font>
      <sz val="7.5"/>
      <color indexed="8"/>
      <name val="Arial"/>
      <family val="2"/>
    </font>
    <font>
      <b/>
      <sz val="12"/>
      <color theme="5" tint="-0.249977111117893"/>
      <name val="Arial"/>
      <family val="2"/>
      <charset val="204"/>
    </font>
    <font>
      <b/>
      <i/>
      <sz val="9"/>
      <color theme="3" tint="0.39997558519241921"/>
      <name val="Times New Roman"/>
      <family val="1"/>
      <charset val="204"/>
    </font>
    <font>
      <b/>
      <i/>
      <sz val="12"/>
      <color rgb="FFFF0000"/>
      <name val="ISOCTEUR"/>
      <family val="3"/>
      <charset val="204"/>
    </font>
    <font>
      <sz val="11"/>
      <color theme="8" tint="-0.249977111117893"/>
      <name val="Times New Roman"/>
      <family val="1"/>
    </font>
    <font>
      <sz val="12"/>
      <color theme="1" tint="0.34998626667073579"/>
      <name val="Times New Roman"/>
      <family val="1"/>
      <charset val="204"/>
    </font>
    <font>
      <b/>
      <i/>
      <sz val="7.5"/>
      <color indexed="8"/>
      <name val="Arial"/>
      <family val="2"/>
      <charset val="204"/>
    </font>
    <font>
      <b/>
      <i/>
      <sz val="7.5"/>
      <color theme="0" tint="-0.249977111117893"/>
      <name val="Arial"/>
      <family val="2"/>
      <charset val="204"/>
    </font>
    <font>
      <b/>
      <sz val="12"/>
      <name val="Calibri"/>
      <family val="2"/>
      <charset val="204"/>
      <scheme val="minor"/>
    </font>
    <font>
      <u/>
      <sz val="11"/>
      <name val="Times New Roman"/>
      <family val="1"/>
      <charset val="204"/>
    </font>
    <font>
      <b/>
      <i/>
      <sz val="12"/>
      <color indexed="8"/>
      <name val="Arial"/>
      <family val="2"/>
      <charset val="204"/>
    </font>
    <font>
      <sz val="12"/>
      <color theme="0" tint="-0.34998626667073579"/>
      <name val="Times New Roman"/>
      <family val="1"/>
    </font>
    <font>
      <b/>
      <i/>
      <sz val="12"/>
      <color theme="0" tint="-0.249977111117893"/>
      <name val="Arial"/>
      <family val="2"/>
      <charset val="204"/>
    </font>
    <font>
      <sz val="12"/>
      <color theme="0" tint="-0.249977111117893"/>
      <name val="Times New Roman"/>
      <family val="1"/>
    </font>
    <font>
      <b/>
      <sz val="12"/>
      <color rgb="FFFF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0"/>
      <name val="Times New Roman"/>
      <family val="1"/>
    </font>
    <font>
      <b/>
      <sz val="11"/>
      <color theme="0"/>
      <name val="Times New Roman"/>
      <family val="1"/>
      <charset val="204"/>
    </font>
    <font>
      <b/>
      <sz val="12"/>
      <color theme="0"/>
      <name val="Magneto"/>
      <family val="5"/>
    </font>
    <font>
      <b/>
      <sz val="12"/>
      <color rgb="FFC00000"/>
      <name val="Magneto"/>
      <family val="5"/>
    </font>
    <font>
      <b/>
      <sz val="12"/>
      <color rgb="FFFF0000"/>
      <name val="Times New Roman"/>
      <family val="1"/>
      <charset val="204"/>
    </font>
    <font>
      <sz val="12"/>
      <name val="ISOCTEUR"/>
      <family val="3"/>
      <charset val="204"/>
    </font>
    <font>
      <b/>
      <sz val="11"/>
      <color theme="0"/>
      <name val="Magneto"/>
      <family val="5"/>
    </font>
    <font>
      <b/>
      <sz val="12"/>
      <color theme="3" tint="0.39997558519241921"/>
      <name val="Magneto"/>
      <family val="5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1"/>
      <color theme="1" tint="0.34998626667073579"/>
      <name val="Times New Roman"/>
      <family val="1"/>
      <charset val="204"/>
    </font>
    <font>
      <sz val="10"/>
      <color theme="1" tint="0.3499862666707357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trike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trike/>
      <sz val="12"/>
      <name val="Times New Roman"/>
      <family val="1"/>
      <charset val="204"/>
    </font>
    <font>
      <b/>
      <sz val="7.5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7.5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7.5"/>
      <color theme="0" tint="-0.249977111117893"/>
      <name val="Calibri"/>
      <family val="2"/>
      <charset val="204"/>
      <scheme val="minor"/>
    </font>
    <font>
      <sz val="7.5"/>
      <color theme="0" tint="-0.249977111117893"/>
      <name val="Calibri"/>
      <family val="2"/>
      <charset val="204"/>
      <scheme val="minor"/>
    </font>
    <font>
      <sz val="7.5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9"/>
      <color theme="9" tint="-0.499984740745262"/>
      <name val="Calibri"/>
      <family val="2"/>
      <charset val="204"/>
      <scheme val="minor"/>
    </font>
    <font>
      <b/>
      <sz val="10"/>
      <color theme="6" tint="-0.249977111117893"/>
      <name val="Calibri"/>
      <family val="2"/>
      <charset val="204"/>
      <scheme val="minor"/>
    </font>
    <font>
      <b/>
      <i/>
      <sz val="10"/>
      <color theme="1" tint="0.499984740745262"/>
      <name val="Calibri"/>
      <family val="2"/>
      <charset val="204"/>
      <scheme val="minor"/>
    </font>
    <font>
      <b/>
      <i/>
      <sz val="10"/>
      <name val="Arial"/>
      <family val="2"/>
      <charset val="204"/>
    </font>
    <font>
      <b/>
      <sz val="10"/>
      <color theme="6" tint="-0.499984740745262"/>
      <name val="Calibri"/>
      <family val="2"/>
      <charset val="204"/>
      <scheme val="minor"/>
    </font>
    <font>
      <sz val="7.5"/>
      <color rgb="FF969696"/>
      <name val="Times New Roman"/>
      <family val="1"/>
    </font>
    <font>
      <i/>
      <u/>
      <sz val="12"/>
      <color theme="9" tint="-0.499984740745262"/>
      <name val="Times New Roman"/>
      <family val="1"/>
      <charset val="204"/>
    </font>
    <font>
      <b/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6" tint="-0.499984740745262"/>
      <name val="Arial"/>
      <family val="2"/>
      <charset val="204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2" fillId="0" borderId="0">
      <alignment vertical="top"/>
    </xf>
    <xf numFmtId="0" fontId="6" fillId="0" borderId="0"/>
    <xf numFmtId="165" fontId="8" fillId="0" borderId="0" applyFill="0" applyBorder="0">
      <alignment horizontal="right" vertical="center"/>
    </xf>
    <xf numFmtId="0" fontId="14" fillId="0" borderId="0" applyNumberFormat="0" applyFont="0" applyFill="0" applyBorder="0" applyAlignment="0" applyProtection="0">
      <alignment vertical="top"/>
      <protection locked="0"/>
    </xf>
    <xf numFmtId="0" fontId="8" fillId="0" borderId="1" applyFill="0" applyBorder="0">
      <alignment horizontal="center" vertical="center" wrapText="1"/>
    </xf>
    <xf numFmtId="0" fontId="22" fillId="3" borderId="0" applyBorder="0">
      <alignment horizontal="center" vertical="center"/>
    </xf>
    <xf numFmtId="0" fontId="25" fillId="0" borderId="2" applyFill="0" applyBorder="0">
      <alignment horizontal="center" vertical="center"/>
    </xf>
  </cellStyleXfs>
  <cellXfs count="190">
    <xf numFmtId="0" fontId="0" fillId="0" borderId="0" xfId="0"/>
    <xf numFmtId="0" fontId="2" fillId="0" borderId="0" xfId="1" applyBorder="1" applyAlignment="1">
      <alignment vertical="top"/>
    </xf>
    <xf numFmtId="0" fontId="2" fillId="0" borderId="0" xfId="1" applyFont="1" applyBorder="1" applyAlignment="1">
      <alignment vertical="top"/>
    </xf>
    <xf numFmtId="0" fontId="2" fillId="0" borderId="0" xfId="1" applyFont="1" applyAlignment="1">
      <alignment vertical="top"/>
    </xf>
    <xf numFmtId="0" fontId="2" fillId="0" borderId="0" xfId="1" applyFont="1" applyAlignment="1">
      <alignment horizontal="center" vertical="top"/>
    </xf>
    <xf numFmtId="3" fontId="2" fillId="0" borderId="0" xfId="1" applyNumberFormat="1" applyFont="1" applyAlignment="1">
      <alignment horizontal="center" vertical="top"/>
    </xf>
    <xf numFmtId="0" fontId="2" fillId="0" borderId="0" xfId="1" applyAlignment="1">
      <alignment vertical="top"/>
    </xf>
    <xf numFmtId="0" fontId="2" fillId="0" borderId="0" xfId="1" applyFill="1" applyAlignment="1">
      <alignment vertical="top"/>
    </xf>
    <xf numFmtId="0" fontId="2" fillId="0" borderId="0" xfId="1" applyFill="1" applyBorder="1" applyAlignment="1">
      <alignment vertical="top"/>
    </xf>
    <xf numFmtId="164" fontId="3" fillId="0" borderId="0" xfId="1" applyNumberFormat="1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0" fontId="3" fillId="0" borderId="0" xfId="1" applyFont="1" applyBorder="1" applyAlignment="1">
      <alignment vertical="top"/>
    </xf>
    <xf numFmtId="0" fontId="2" fillId="0" borderId="0" xfId="1" applyFont="1" applyBorder="1" applyAlignment="1">
      <alignment horizontal="center" vertical="top"/>
    </xf>
    <xf numFmtId="3" fontId="2" fillId="0" borderId="0" xfId="1" applyNumberFormat="1" applyFont="1" applyBorder="1" applyAlignment="1">
      <alignment horizontal="center" vertical="top"/>
    </xf>
    <xf numFmtId="3" fontId="4" fillId="0" borderId="0" xfId="1" applyNumberFormat="1" applyFont="1" applyBorder="1" applyAlignment="1">
      <alignment horizontal="right" vertical="top"/>
    </xf>
    <xf numFmtId="3" fontId="4" fillId="0" borderId="0" xfId="1" applyNumberFormat="1" applyFont="1" applyAlignment="1">
      <alignment horizontal="right" vertical="top"/>
    </xf>
    <xf numFmtId="0" fontId="5" fillId="0" borderId="0" xfId="1" applyFont="1" applyBorder="1" applyAlignment="1">
      <alignment horizontal="right" vertical="top"/>
    </xf>
    <xf numFmtId="0" fontId="7" fillId="0" borderId="0" xfId="2" applyFont="1" applyAlignment="1">
      <alignment horizontal="right" vertical="center"/>
    </xf>
    <xf numFmtId="1" fontId="9" fillId="0" borderId="0" xfId="3" applyNumberFormat="1" applyFont="1" applyAlignment="1">
      <alignment horizontal="left" vertical="center"/>
    </xf>
    <xf numFmtId="1" fontId="9" fillId="0" borderId="0" xfId="3" applyNumberFormat="1" applyFont="1" applyAlignment="1">
      <alignment horizontal="center" vertical="center"/>
    </xf>
    <xf numFmtId="0" fontId="10" fillId="0" borderId="0" xfId="1" applyFont="1" applyAlignment="1">
      <alignment vertical="top"/>
    </xf>
    <xf numFmtId="1" fontId="11" fillId="0" borderId="0" xfId="3" applyNumberFormat="1" applyFont="1" applyFill="1" applyAlignment="1">
      <alignment vertical="center"/>
    </xf>
    <xf numFmtId="164" fontId="12" fillId="0" borderId="0" xfId="1" applyNumberFormat="1" applyFont="1" applyFill="1" applyBorder="1" applyAlignment="1">
      <alignment vertical="top"/>
    </xf>
    <xf numFmtId="0" fontId="12" fillId="0" borderId="0" xfId="1" applyFont="1" applyFill="1" applyBorder="1" applyAlignment="1">
      <alignment vertical="top"/>
    </xf>
    <xf numFmtId="0" fontId="13" fillId="0" borderId="0" xfId="1" applyFont="1" applyBorder="1" applyAlignment="1">
      <alignment vertical="top"/>
    </xf>
    <xf numFmtId="0" fontId="15" fillId="0" borderId="0" xfId="4" applyFont="1" applyBorder="1" applyAlignment="1" applyProtection="1">
      <alignment vertical="top"/>
    </xf>
    <xf numFmtId="0" fontId="16" fillId="0" borderId="0" xfId="4" applyFont="1" applyBorder="1" applyAlignment="1" applyProtection="1">
      <alignment vertical="top"/>
    </xf>
    <xf numFmtId="0" fontId="17" fillId="0" borderId="0" xfId="1" applyFont="1" applyFill="1" applyBorder="1" applyAlignment="1">
      <alignment vertical="top"/>
    </xf>
    <xf numFmtId="0" fontId="13" fillId="0" borderId="0" xfId="1" applyFont="1" applyBorder="1" applyAlignment="1">
      <alignment horizontal="left" vertical="top"/>
    </xf>
    <xf numFmtId="164" fontId="18" fillId="0" borderId="0" xfId="1" applyNumberFormat="1" applyFont="1" applyFill="1" applyBorder="1" applyAlignment="1">
      <alignment vertical="top"/>
    </xf>
    <xf numFmtId="0" fontId="18" fillId="0" borderId="0" xfId="1" applyFont="1" applyFill="1" applyBorder="1" applyAlignment="1">
      <alignment vertical="top"/>
    </xf>
    <xf numFmtId="0" fontId="19" fillId="0" borderId="0" xfId="1" applyFont="1" applyBorder="1" applyAlignment="1">
      <alignment vertical="top"/>
    </xf>
    <xf numFmtId="0" fontId="20" fillId="2" borderId="0" xfId="2" applyFont="1" applyFill="1" applyAlignment="1">
      <alignment horizontal="right" vertical="center"/>
    </xf>
    <xf numFmtId="0" fontId="21" fillId="0" borderId="0" xfId="5" applyFont="1" applyFill="1" applyBorder="1" applyAlignment="1">
      <alignment horizontal="center" vertical="center" wrapText="1"/>
    </xf>
    <xf numFmtId="0" fontId="8" fillId="0" borderId="0" xfId="6" applyFont="1" applyFill="1" applyBorder="1" applyAlignment="1">
      <alignment horizontal="left" vertical="center"/>
    </xf>
    <xf numFmtId="0" fontId="23" fillId="0" borderId="0" xfId="1" applyFont="1" applyAlignment="1">
      <alignment vertical="center"/>
    </xf>
    <xf numFmtId="14" fontId="24" fillId="0" borderId="0" xfId="1" applyNumberFormat="1" applyFont="1" applyBorder="1" applyAlignment="1">
      <alignment horizontal="center" vertical="center"/>
    </xf>
    <xf numFmtId="0" fontId="26" fillId="0" borderId="0" xfId="7" applyFont="1" applyFill="1" applyBorder="1" applyAlignment="1">
      <alignment horizontal="center" vertical="center" wrapText="1"/>
    </xf>
    <xf numFmtId="0" fontId="27" fillId="0" borderId="0" xfId="7" applyFont="1" applyFill="1" applyBorder="1" applyAlignment="1">
      <alignment horizontal="right" vertical="center"/>
    </xf>
    <xf numFmtId="0" fontId="10" fillId="0" borderId="0" xfId="1" applyFont="1" applyAlignment="1">
      <alignment vertical="top"/>
    </xf>
    <xf numFmtId="0" fontId="28" fillId="0" borderId="0" xfId="1" applyFont="1" applyFill="1" applyAlignment="1">
      <alignment horizontal="right" vertical="center"/>
    </xf>
    <xf numFmtId="0" fontId="19" fillId="0" borderId="0" xfId="1" applyFont="1" applyFill="1" applyBorder="1" applyAlignment="1">
      <alignment vertical="top"/>
    </xf>
    <xf numFmtId="0" fontId="29" fillId="0" borderId="0" xfId="4" applyFont="1" applyBorder="1" applyAlignment="1" applyProtection="1">
      <alignment horizontal="left" vertical="center"/>
    </xf>
    <xf numFmtId="0" fontId="30" fillId="0" borderId="0" xfId="1" applyFont="1" applyBorder="1" applyAlignment="1">
      <alignment horizontal="right" vertical="top"/>
    </xf>
    <xf numFmtId="4" fontId="31" fillId="0" borderId="0" xfId="1" applyNumberFormat="1" applyFont="1" applyFill="1" applyBorder="1" applyAlignment="1">
      <alignment horizontal="center" vertical="center"/>
    </xf>
    <xf numFmtId="3" fontId="32" fillId="0" borderId="0" xfId="3" applyNumberFormat="1" applyFont="1" applyFill="1" applyBorder="1" applyAlignment="1">
      <alignment vertical="center" wrapText="1"/>
    </xf>
    <xf numFmtId="0" fontId="19" fillId="0" borderId="0" xfId="1" applyFont="1" applyFill="1" applyBorder="1" applyAlignment="1">
      <alignment horizontal="center" vertical="top"/>
    </xf>
    <xf numFmtId="164" fontId="33" fillId="0" borderId="0" xfId="3" applyNumberFormat="1" applyFont="1" applyFill="1" applyBorder="1" applyAlignment="1">
      <alignment horizontal="left" vertical="center" wrapText="1"/>
    </xf>
    <xf numFmtId="0" fontId="4" fillId="0" borderId="0" xfId="1" applyFont="1" applyBorder="1" applyAlignment="1">
      <alignment vertical="top"/>
    </xf>
    <xf numFmtId="0" fontId="34" fillId="0" borderId="0" xfId="4" applyFont="1" applyBorder="1" applyAlignment="1" applyProtection="1">
      <alignment horizontal="right" vertical="center"/>
    </xf>
    <xf numFmtId="0" fontId="34" fillId="0" borderId="3" xfId="1" applyFont="1" applyFill="1" applyBorder="1" applyAlignment="1">
      <alignment horizontal="center" vertical="center"/>
    </xf>
    <xf numFmtId="0" fontId="35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vertical="top"/>
    </xf>
    <xf numFmtId="3" fontId="36" fillId="0" borderId="0" xfId="3" applyNumberFormat="1" applyFont="1" applyFill="1" applyBorder="1" applyAlignment="1">
      <alignment vertical="center" wrapText="1"/>
    </xf>
    <xf numFmtId="0" fontId="37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top"/>
    </xf>
    <xf numFmtId="164" fontId="38" fillId="0" borderId="0" xfId="3" applyNumberFormat="1" applyFont="1" applyFill="1" applyBorder="1" applyAlignment="1">
      <alignment horizontal="left" vertical="center" wrapText="1"/>
    </xf>
    <xf numFmtId="0" fontId="39" fillId="0" borderId="0" xfId="1" applyFont="1" applyFill="1" applyBorder="1" applyAlignment="1">
      <alignment vertical="top"/>
    </xf>
    <xf numFmtId="0" fontId="4" fillId="0" borderId="0" xfId="1" applyFont="1" applyAlignment="1">
      <alignment horizontal="center" vertical="top"/>
    </xf>
    <xf numFmtId="0" fontId="34" fillId="0" borderId="0" xfId="4" applyFont="1" applyBorder="1" applyAlignment="1" applyProtection="1">
      <alignment horizontal="right" vertical="top"/>
    </xf>
    <xf numFmtId="0" fontId="40" fillId="0" borderId="3" xfId="1" applyFont="1" applyFill="1" applyBorder="1" applyAlignment="1">
      <alignment horizontal="center" vertical="center"/>
    </xf>
    <xf numFmtId="0" fontId="41" fillId="0" borderId="0" xfId="1" applyFont="1" applyBorder="1" applyAlignment="1">
      <alignment horizontal="center" vertical="center"/>
    </xf>
    <xf numFmtId="0" fontId="42" fillId="0" borderId="0" xfId="1" applyFont="1" applyFill="1" applyAlignment="1">
      <alignment vertical="top"/>
    </xf>
    <xf numFmtId="0" fontId="4" fillId="0" borderId="0" xfId="1" applyFont="1" applyFill="1" applyBorder="1" applyAlignment="1">
      <alignment horizontal="center" vertical="top"/>
    </xf>
    <xf numFmtId="0" fontId="43" fillId="0" borderId="0" xfId="1" applyFont="1" applyBorder="1" applyAlignment="1">
      <alignment horizontal="left" vertical="center"/>
    </xf>
    <xf numFmtId="0" fontId="19" fillId="0" borderId="0" xfId="1" applyFont="1" applyBorder="1" applyAlignment="1">
      <alignment horizontal="center" vertical="top"/>
    </xf>
    <xf numFmtId="0" fontId="44" fillId="0" borderId="0" xfId="1" applyFont="1" applyFill="1" applyBorder="1" applyAlignment="1">
      <alignment horizontal="center"/>
    </xf>
    <xf numFmtId="0" fontId="45" fillId="0" borderId="0" xfId="4" applyFont="1" applyBorder="1" applyAlignment="1" applyProtection="1">
      <alignment horizontal="right"/>
    </xf>
    <xf numFmtId="0" fontId="46" fillId="0" borderId="0" xfId="1" applyFont="1" applyFill="1" applyAlignment="1">
      <alignment horizontal="center" vertical="top" wrapText="1"/>
    </xf>
    <xf numFmtId="0" fontId="47" fillId="0" borderId="0" xfId="4" applyFont="1" applyFill="1" applyBorder="1" applyAlignment="1" applyProtection="1">
      <alignment horizontal="center" vertical="center"/>
    </xf>
    <xf numFmtId="0" fontId="2" fillId="0" borderId="0" xfId="1" applyAlignment="1">
      <alignment horizontal="center" vertical="top"/>
    </xf>
    <xf numFmtId="0" fontId="48" fillId="0" borderId="0" xfId="1" applyFont="1" applyFill="1" applyBorder="1" applyAlignment="1">
      <alignment horizontal="center"/>
    </xf>
    <xf numFmtId="0" fontId="49" fillId="0" borderId="0" xfId="1" applyFont="1" applyFill="1" applyBorder="1" applyAlignment="1">
      <alignment horizontal="center"/>
    </xf>
    <xf numFmtId="0" fontId="2" fillId="0" borderId="0" xfId="1" applyFont="1" applyFill="1" applyAlignment="1">
      <alignment vertical="top"/>
    </xf>
    <xf numFmtId="0" fontId="50" fillId="2" borderId="4" xfId="1" applyFont="1" applyFill="1" applyBorder="1" applyAlignment="1">
      <alignment horizontal="center" vertical="center" wrapText="1"/>
    </xf>
    <xf numFmtId="0" fontId="51" fillId="2" borderId="5" xfId="1" applyFont="1" applyFill="1" applyBorder="1" applyAlignment="1">
      <alignment horizontal="center" vertical="center" wrapText="1"/>
    </xf>
    <xf numFmtId="0" fontId="51" fillId="4" borderId="5" xfId="1" applyFont="1" applyFill="1" applyBorder="1" applyAlignment="1">
      <alignment horizontal="center" vertical="center" wrapText="1"/>
    </xf>
    <xf numFmtId="0" fontId="51" fillId="2" borderId="6" xfId="1" applyFont="1" applyFill="1" applyBorder="1" applyAlignment="1">
      <alignment horizontal="center" vertical="center" wrapText="1"/>
    </xf>
    <xf numFmtId="0" fontId="51" fillId="2" borderId="7" xfId="1" applyFont="1" applyFill="1" applyBorder="1" applyAlignment="1">
      <alignment horizontal="center" vertical="center" wrapText="1"/>
    </xf>
    <xf numFmtId="0" fontId="53" fillId="0" borderId="0" xfId="6" applyFont="1" applyFill="1" applyBorder="1" applyAlignment="1">
      <alignment horizontal="center" vertical="center" wrapText="1"/>
    </xf>
    <xf numFmtId="0" fontId="54" fillId="0" borderId="8" xfId="1" applyFont="1" applyFill="1" applyBorder="1" applyAlignment="1">
      <alignment horizontal="center" vertical="center" wrapText="1"/>
    </xf>
    <xf numFmtId="0" fontId="55" fillId="0" borderId="0" xfId="1" applyFont="1" applyBorder="1" applyAlignment="1">
      <alignment vertical="top"/>
    </xf>
    <xf numFmtId="0" fontId="56" fillId="0" borderId="9" xfId="1" applyFont="1" applyBorder="1" applyAlignment="1">
      <alignment horizontal="center" vertical="center"/>
    </xf>
    <xf numFmtId="0" fontId="57" fillId="0" borderId="10" xfId="1" applyFont="1" applyFill="1" applyBorder="1" applyAlignment="1">
      <alignment horizontal="center" vertical="center"/>
    </xf>
    <xf numFmtId="0" fontId="58" fillId="0" borderId="11" xfId="1" applyFont="1" applyBorder="1" applyAlignment="1">
      <alignment vertical="center" wrapText="1"/>
    </xf>
    <xf numFmtId="3" fontId="60" fillId="2" borderId="11" xfId="1" applyNumberFormat="1" applyFont="1" applyFill="1" applyBorder="1" applyAlignment="1">
      <alignment horizontal="center" vertical="center"/>
    </xf>
    <xf numFmtId="3" fontId="61" fillId="0" borderId="11" xfId="1" applyNumberFormat="1" applyFont="1" applyFill="1" applyBorder="1" applyAlignment="1">
      <alignment horizontal="center" vertical="center"/>
    </xf>
    <xf numFmtId="3" fontId="58" fillId="2" borderId="10" xfId="1" applyNumberFormat="1" applyFont="1" applyFill="1" applyBorder="1" applyAlignment="1">
      <alignment horizontal="center" vertical="center"/>
    </xf>
    <xf numFmtId="3" fontId="62" fillId="4" borderId="10" xfId="1" applyNumberFormat="1" applyFont="1" applyFill="1" applyBorder="1" applyAlignment="1">
      <alignment horizontal="center" vertical="center"/>
    </xf>
    <xf numFmtId="4" fontId="63" fillId="2" borderId="10" xfId="1" applyNumberFormat="1" applyFont="1" applyFill="1" applyBorder="1" applyAlignment="1">
      <alignment horizontal="center" vertical="center"/>
    </xf>
    <xf numFmtId="4" fontId="62" fillId="2" borderId="12" xfId="1" applyNumberFormat="1" applyFont="1" applyFill="1" applyBorder="1" applyAlignment="1">
      <alignment horizontal="center" vertical="center"/>
    </xf>
    <xf numFmtId="164" fontId="64" fillId="0" borderId="8" xfId="6" applyNumberFormat="1" applyFont="1" applyFill="1" applyBorder="1" applyAlignment="1">
      <alignment horizontal="center" vertical="center" wrapText="1"/>
    </xf>
    <xf numFmtId="1" fontId="64" fillId="0" borderId="8" xfId="6" applyNumberFormat="1" applyFont="1" applyFill="1" applyBorder="1" applyAlignment="1">
      <alignment horizontal="center" vertical="center" wrapText="1"/>
    </xf>
    <xf numFmtId="166" fontId="64" fillId="0" borderId="8" xfId="6" applyNumberFormat="1" applyFont="1" applyFill="1" applyBorder="1" applyAlignment="1">
      <alignment horizontal="center" vertical="center" wrapText="1"/>
    </xf>
    <xf numFmtId="0" fontId="64" fillId="0" borderId="8" xfId="6" applyFont="1" applyFill="1" applyBorder="1" applyAlignment="1">
      <alignment horizontal="center" vertical="center" wrapText="1"/>
    </xf>
    <xf numFmtId="0" fontId="56" fillId="0" borderId="13" xfId="1" applyFont="1" applyBorder="1" applyAlignment="1">
      <alignment horizontal="center" vertical="center"/>
    </xf>
    <xf numFmtId="0" fontId="51" fillId="2" borderId="0" xfId="1" applyFont="1" applyFill="1" applyBorder="1" applyAlignment="1">
      <alignment horizontal="center" vertical="center" wrapText="1"/>
    </xf>
    <xf numFmtId="0" fontId="58" fillId="0" borderId="14" xfId="1" applyFont="1" applyBorder="1" applyAlignment="1">
      <alignment vertical="center" wrapText="1"/>
    </xf>
    <xf numFmtId="3" fontId="60" fillId="2" borderId="14" xfId="1" applyNumberFormat="1" applyFont="1" applyFill="1" applyBorder="1" applyAlignment="1">
      <alignment horizontal="center" vertical="center"/>
    </xf>
    <xf numFmtId="3" fontId="61" fillId="0" borderId="15" xfId="1" applyNumberFormat="1" applyFont="1" applyFill="1" applyBorder="1" applyAlignment="1">
      <alignment horizontal="center" vertical="center"/>
    </xf>
    <xf numFmtId="3" fontId="58" fillId="2" borderId="16" xfId="1" applyNumberFormat="1" applyFont="1" applyFill="1" applyBorder="1" applyAlignment="1">
      <alignment horizontal="center" vertical="center"/>
    </xf>
    <xf numFmtId="3" fontId="62" fillId="4" borderId="17" xfId="1" applyNumberFormat="1" applyFont="1" applyFill="1" applyBorder="1" applyAlignment="1">
      <alignment horizontal="center" vertical="center"/>
    </xf>
    <xf numFmtId="4" fontId="63" fillId="2" borderId="17" xfId="1" applyNumberFormat="1" applyFont="1" applyFill="1" applyBorder="1" applyAlignment="1">
      <alignment horizontal="center" vertical="center"/>
    </xf>
    <xf numFmtId="4" fontId="62" fillId="2" borderId="18" xfId="1" applyNumberFormat="1" applyFont="1" applyFill="1" applyBorder="1" applyAlignment="1">
      <alignment horizontal="center" vertical="center"/>
    </xf>
    <xf numFmtId="0" fontId="57" fillId="0" borderId="19" xfId="1" applyFont="1" applyFill="1" applyBorder="1" applyAlignment="1">
      <alignment horizontal="center" vertical="center"/>
    </xf>
    <xf numFmtId="3" fontId="60" fillId="2" borderId="14" xfId="1" applyNumberFormat="1" applyFont="1" applyFill="1" applyBorder="1" applyAlignment="1">
      <alignment horizontal="left" vertical="center" wrapText="1"/>
    </xf>
    <xf numFmtId="0" fontId="57" fillId="0" borderId="20" xfId="1" applyFont="1" applyBorder="1" applyAlignment="1">
      <alignment horizontal="center" vertical="center"/>
    </xf>
    <xf numFmtId="3" fontId="65" fillId="2" borderId="14" xfId="1" applyNumberFormat="1" applyFont="1" applyFill="1" applyBorder="1" applyAlignment="1">
      <alignment horizontal="center" vertical="center"/>
    </xf>
    <xf numFmtId="0" fontId="57" fillId="0" borderId="21" xfId="1" applyFont="1" applyBorder="1" applyAlignment="1">
      <alignment horizontal="center" vertical="center"/>
    </xf>
    <xf numFmtId="0" fontId="57" fillId="0" borderId="14" xfId="1" applyFont="1" applyFill="1" applyBorder="1" applyAlignment="1">
      <alignment horizontal="center" vertical="center"/>
    </xf>
    <xf numFmtId="0" fontId="59" fillId="0" borderId="14" xfId="1" applyFont="1" applyFill="1" applyBorder="1" applyAlignment="1">
      <alignment vertical="center" wrapText="1"/>
    </xf>
    <xf numFmtId="0" fontId="55" fillId="0" borderId="0" xfId="1" applyFont="1" applyFill="1" applyBorder="1" applyAlignment="1">
      <alignment vertical="top"/>
    </xf>
    <xf numFmtId="0" fontId="66" fillId="0" borderId="14" xfId="1" applyFont="1" applyFill="1" applyBorder="1" applyAlignment="1">
      <alignment vertical="center" wrapText="1"/>
    </xf>
    <xf numFmtId="0" fontId="57" fillId="0" borderId="20" xfId="1" applyFont="1" applyFill="1" applyBorder="1" applyAlignment="1">
      <alignment horizontal="center" vertical="center"/>
    </xf>
    <xf numFmtId="0" fontId="58" fillId="0" borderId="14" xfId="1" applyFont="1" applyFill="1" applyBorder="1" applyAlignment="1">
      <alignment vertical="center" wrapText="1"/>
    </xf>
    <xf numFmtId="0" fontId="57" fillId="0" borderId="21" xfId="1" applyFont="1" applyFill="1" applyBorder="1" applyAlignment="1">
      <alignment horizontal="center" vertical="center"/>
    </xf>
    <xf numFmtId="3" fontId="62" fillId="0" borderId="14" xfId="1" applyNumberFormat="1" applyFont="1" applyFill="1" applyBorder="1" applyAlignment="1">
      <alignment horizontal="left" vertical="center" wrapText="1"/>
    </xf>
    <xf numFmtId="3" fontId="60" fillId="0" borderId="14" xfId="1" applyNumberFormat="1" applyFont="1" applyFill="1" applyBorder="1" applyAlignment="1">
      <alignment horizontal="left" vertical="center" wrapText="1"/>
    </xf>
    <xf numFmtId="3" fontId="63" fillId="0" borderId="15" xfId="1" applyNumberFormat="1" applyFont="1" applyFill="1" applyBorder="1" applyAlignment="1">
      <alignment horizontal="center" vertical="center"/>
    </xf>
    <xf numFmtId="0" fontId="57" fillId="0" borderId="20" xfId="1" applyFont="1" applyFill="1" applyBorder="1" applyAlignment="1">
      <alignment horizontal="center" vertical="center"/>
    </xf>
    <xf numFmtId="3" fontId="62" fillId="2" borderId="14" xfId="1" applyNumberFormat="1" applyFont="1" applyFill="1" applyBorder="1" applyAlignment="1">
      <alignment horizontal="left" vertical="center" wrapText="1"/>
    </xf>
    <xf numFmtId="0" fontId="57" fillId="0" borderId="19" xfId="1" applyFont="1" applyFill="1" applyBorder="1" applyAlignment="1">
      <alignment horizontal="center" vertical="center"/>
    </xf>
    <xf numFmtId="0" fontId="66" fillId="0" borderId="14" xfId="1" applyFont="1" applyFill="1" applyBorder="1" applyAlignment="1">
      <alignment horizontal="left" vertical="center" wrapText="1"/>
    </xf>
    <xf numFmtId="3" fontId="62" fillId="2" borderId="20" xfId="1" applyNumberFormat="1" applyFont="1" applyFill="1" applyBorder="1" applyAlignment="1">
      <alignment horizontal="left" vertical="center" wrapText="1"/>
    </xf>
    <xf numFmtId="0" fontId="56" fillId="0" borderId="22" xfId="1" applyFont="1" applyBorder="1" applyAlignment="1">
      <alignment horizontal="center" vertical="center"/>
    </xf>
    <xf numFmtId="0" fontId="57" fillId="0" borderId="23" xfId="1" applyFont="1" applyFill="1" applyBorder="1" applyAlignment="1">
      <alignment vertical="center"/>
    </xf>
    <xf numFmtId="0" fontId="62" fillId="0" borderId="24" xfId="1" applyFont="1" applyFill="1" applyBorder="1" applyAlignment="1">
      <alignment vertical="center" wrapText="1"/>
    </xf>
    <xf numFmtId="3" fontId="60" fillId="2" borderId="24" xfId="1" applyNumberFormat="1" applyFont="1" applyFill="1" applyBorder="1" applyAlignment="1">
      <alignment horizontal="center" vertical="center"/>
    </xf>
    <xf numFmtId="3" fontId="63" fillId="0" borderId="24" xfId="1" applyNumberFormat="1" applyFont="1" applyFill="1" applyBorder="1" applyAlignment="1">
      <alignment horizontal="center" vertical="center"/>
    </xf>
    <xf numFmtId="3" fontId="58" fillId="2" borderId="23" xfId="1" applyNumberFormat="1" applyFont="1" applyFill="1" applyBorder="1" applyAlignment="1">
      <alignment horizontal="center" vertical="center"/>
    </xf>
    <xf numFmtId="3" fontId="62" fillId="4" borderId="23" xfId="1" applyNumberFormat="1" applyFont="1" applyFill="1" applyBorder="1" applyAlignment="1">
      <alignment horizontal="center" vertical="center"/>
    </xf>
    <xf numFmtId="4" fontId="63" fillId="2" borderId="23" xfId="1" applyNumberFormat="1" applyFont="1" applyFill="1" applyBorder="1" applyAlignment="1">
      <alignment horizontal="center" vertical="center"/>
    </xf>
    <xf numFmtId="4" fontId="62" fillId="2" borderId="25" xfId="1" applyNumberFormat="1" applyFont="1" applyFill="1" applyBorder="1" applyAlignment="1">
      <alignment horizontal="center" vertical="center"/>
    </xf>
    <xf numFmtId="0" fontId="68" fillId="0" borderId="0" xfId="1" applyFont="1" applyFill="1" applyBorder="1" applyAlignment="1">
      <alignment vertical="center" wrapText="1"/>
    </xf>
    <xf numFmtId="0" fontId="54" fillId="0" borderId="0" xfId="1" applyFont="1" applyFill="1" applyBorder="1" applyAlignment="1">
      <alignment horizontal="right" vertical="center"/>
    </xf>
    <xf numFmtId="9" fontId="69" fillId="0" borderId="0" xfId="1" applyNumberFormat="1" applyFont="1" applyFill="1" applyBorder="1" applyAlignment="1">
      <alignment horizontal="left" vertical="center"/>
    </xf>
    <xf numFmtId="167" fontId="51" fillId="0" borderId="0" xfId="1" applyNumberFormat="1" applyFont="1" applyFill="1" applyAlignment="1">
      <alignment horizontal="center" vertical="center"/>
    </xf>
    <xf numFmtId="0" fontId="70" fillId="0" borderId="0" xfId="1" applyFont="1" applyAlignment="1">
      <alignment vertical="top"/>
    </xf>
    <xf numFmtId="0" fontId="60" fillId="0" borderId="0" xfId="1" applyFont="1" applyAlignment="1">
      <alignment horizontal="right" vertical="center"/>
    </xf>
    <xf numFmtId="4" fontId="71" fillId="0" borderId="0" xfId="1" applyNumberFormat="1" applyFont="1" applyFill="1" applyAlignment="1">
      <alignment horizontal="center" vertical="center"/>
    </xf>
    <xf numFmtId="1" fontId="64" fillId="0" borderId="0" xfId="3" applyNumberFormat="1" applyFont="1">
      <alignment horizontal="right" vertical="center"/>
    </xf>
    <xf numFmtId="2" fontId="34" fillId="0" borderId="0" xfId="1" applyNumberFormat="1" applyFont="1" applyFill="1" applyAlignment="1">
      <alignment horizontal="center" vertical="center"/>
    </xf>
    <xf numFmtId="164" fontId="72" fillId="0" borderId="0" xfId="3" applyNumberFormat="1" applyFont="1" applyFill="1" applyBorder="1">
      <alignment horizontal="right" vertical="center"/>
    </xf>
    <xf numFmtId="0" fontId="73" fillId="0" borderId="0" xfId="1" applyFont="1" applyFill="1" applyBorder="1" applyAlignment="1">
      <alignment vertical="top"/>
    </xf>
    <xf numFmtId="0" fontId="74" fillId="0" borderId="0" xfId="1" applyFont="1" applyFill="1" applyBorder="1" applyAlignment="1">
      <alignment vertical="center" wrapText="1"/>
    </xf>
    <xf numFmtId="0" fontId="75" fillId="0" borderId="0" xfId="1" applyFont="1" applyFill="1" applyBorder="1" applyAlignment="1">
      <alignment vertical="center" wrapText="1"/>
    </xf>
    <xf numFmtId="9" fontId="34" fillId="0" borderId="0" xfId="1" applyNumberFormat="1" applyFont="1" applyFill="1" applyAlignment="1">
      <alignment horizontal="left" vertical="center"/>
    </xf>
    <xf numFmtId="167" fontId="76" fillId="0" borderId="0" xfId="1" applyNumberFormat="1" applyFont="1" applyFill="1" applyAlignment="1">
      <alignment horizontal="center" vertical="center"/>
    </xf>
    <xf numFmtId="0" fontId="55" fillId="0" borderId="0" xfId="1" applyFont="1" applyFill="1" applyAlignment="1">
      <alignment vertical="top"/>
    </xf>
    <xf numFmtId="0" fontId="77" fillId="0" borderId="0" xfId="1" applyFont="1" applyFill="1" applyBorder="1" applyAlignment="1">
      <alignment horizontal="right" vertical="center"/>
    </xf>
    <xf numFmtId="167" fontId="78" fillId="0" borderId="0" xfId="1" applyNumberFormat="1" applyFont="1" applyFill="1" applyAlignment="1">
      <alignment horizontal="center" vertical="center"/>
    </xf>
    <xf numFmtId="0" fontId="55" fillId="0" borderId="0" xfId="1" applyFont="1" applyFill="1" applyBorder="1" applyAlignment="1">
      <alignment horizontal="center" vertical="center"/>
    </xf>
    <xf numFmtId="0" fontId="74" fillId="0" borderId="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vertical="top" wrapText="1"/>
    </xf>
    <xf numFmtId="9" fontId="79" fillId="0" borderId="0" xfId="1" applyNumberFormat="1" applyFont="1" applyFill="1" applyBorder="1" applyAlignment="1">
      <alignment horizontal="left" vertical="center"/>
    </xf>
    <xf numFmtId="0" fontId="77" fillId="0" borderId="0" xfId="1" applyFont="1" applyFill="1" applyBorder="1" applyAlignment="1">
      <alignment vertical="center" wrapText="1"/>
    </xf>
    <xf numFmtId="0" fontId="80" fillId="0" borderId="0" xfId="1" applyFont="1" applyFill="1" applyBorder="1" applyAlignment="1">
      <alignment horizontal="right" vertical="center"/>
    </xf>
    <xf numFmtId="168" fontId="81" fillId="0" borderId="0" xfId="1" applyNumberFormat="1" applyFont="1" applyFill="1" applyAlignment="1">
      <alignment horizontal="center" vertical="center"/>
    </xf>
    <xf numFmtId="164" fontId="73" fillId="0" borderId="0" xfId="1" applyNumberFormat="1" applyFont="1" applyFill="1" applyBorder="1" applyAlignment="1">
      <alignment vertical="top"/>
    </xf>
    <xf numFmtId="3" fontId="55" fillId="0" borderId="0" xfId="1" applyNumberFormat="1" applyFont="1" applyAlignment="1">
      <alignment horizontal="center" vertical="top"/>
    </xf>
    <xf numFmtId="3" fontId="55" fillId="0" borderId="0" xfId="1" applyNumberFormat="1" applyFont="1" applyFill="1" applyAlignment="1">
      <alignment horizontal="center" vertical="top"/>
    </xf>
    <xf numFmtId="0" fontId="82" fillId="0" borderId="0" xfId="1" applyFont="1" applyFill="1" applyAlignment="1">
      <alignment horizontal="right" vertical="top"/>
    </xf>
    <xf numFmtId="168" fontId="83" fillId="0" borderId="0" xfId="1" applyNumberFormat="1" applyFont="1" applyFill="1" applyAlignment="1">
      <alignment horizontal="center" vertical="center"/>
    </xf>
    <xf numFmtId="0" fontId="55" fillId="0" borderId="0" xfId="1" applyFont="1" applyAlignment="1">
      <alignment vertical="top"/>
    </xf>
    <xf numFmtId="168" fontId="83" fillId="0" borderId="0" xfId="1" applyNumberFormat="1" applyFont="1" applyAlignment="1">
      <alignment horizontal="center" vertical="center"/>
    </xf>
    <xf numFmtId="0" fontId="19" fillId="0" borderId="0" xfId="1" applyFont="1" applyAlignment="1">
      <alignment horizontal="left" vertical="top" wrapText="1"/>
    </xf>
    <xf numFmtId="0" fontId="19" fillId="0" borderId="0" xfId="1" applyFont="1" applyAlignment="1">
      <alignment horizontal="left" vertical="top" wrapText="1"/>
    </xf>
    <xf numFmtId="0" fontId="19" fillId="0" borderId="0" xfId="1" applyFont="1" applyAlignment="1">
      <alignment vertical="top" wrapText="1"/>
    </xf>
    <xf numFmtId="164" fontId="84" fillId="0" borderId="0" xfId="1" applyNumberFormat="1" applyFont="1" applyAlignment="1">
      <alignment vertical="top"/>
    </xf>
    <xf numFmtId="0" fontId="84" fillId="0" borderId="0" xfId="1" applyFont="1" applyAlignment="1">
      <alignment vertical="top"/>
    </xf>
    <xf numFmtId="0" fontId="19" fillId="0" borderId="0" xfId="1" applyFont="1" applyAlignment="1">
      <alignment horizontal="left" vertical="center" wrapText="1"/>
    </xf>
    <xf numFmtId="0" fontId="85" fillId="0" borderId="0" xfId="1" applyFont="1" applyAlignment="1">
      <alignment horizontal="right" vertical="center"/>
    </xf>
    <xf numFmtId="0" fontId="4" fillId="0" borderId="0" xfId="1" applyFont="1" applyAlignment="1">
      <alignment vertical="top" wrapText="1"/>
    </xf>
    <xf numFmtId="0" fontId="19" fillId="0" borderId="0" xfId="1" applyFont="1" applyAlignment="1">
      <alignment horizontal="left" vertical="center" wrapText="1"/>
    </xf>
    <xf numFmtId="0" fontId="3" fillId="0" borderId="0" xfId="1" applyFont="1" applyAlignment="1">
      <alignment vertical="top"/>
    </xf>
    <xf numFmtId="167" fontId="62" fillId="0" borderId="0" xfId="1" applyNumberFormat="1" applyFont="1" applyAlignment="1">
      <alignment vertical="center" wrapText="1"/>
    </xf>
    <xf numFmtId="0" fontId="62" fillId="0" borderId="0" xfId="1" applyFont="1" applyAlignment="1">
      <alignment vertical="center" wrapText="1"/>
    </xf>
    <xf numFmtId="0" fontId="86" fillId="0" borderId="0" xfId="1" applyFont="1" applyFill="1" applyAlignment="1">
      <alignment horizontal="right" vertical="top"/>
    </xf>
    <xf numFmtId="0" fontId="87" fillId="0" borderId="0" xfId="1" applyFont="1" applyAlignment="1">
      <alignment horizontal="right" vertical="top"/>
    </xf>
    <xf numFmtId="3" fontId="2" fillId="0" borderId="0" xfId="1" applyNumberFormat="1" applyFont="1" applyAlignment="1">
      <alignment vertical="top"/>
    </xf>
    <xf numFmtId="3" fontId="2" fillId="0" borderId="0" xfId="1" applyNumberFormat="1" applyFont="1" applyFill="1" applyAlignment="1">
      <alignment vertical="top"/>
    </xf>
    <xf numFmtId="168" fontId="88" fillId="0" borderId="0" xfId="1" applyNumberFormat="1" applyFont="1" applyAlignment="1">
      <alignment horizontal="center" vertical="center"/>
    </xf>
    <xf numFmtId="4" fontId="55" fillId="0" borderId="0" xfId="1" applyNumberFormat="1" applyFont="1" applyAlignment="1">
      <alignment vertical="top"/>
    </xf>
    <xf numFmtId="4" fontId="62" fillId="0" borderId="0" xfId="1" applyNumberFormat="1" applyFont="1" applyBorder="1" applyAlignment="1">
      <alignment vertical="top"/>
    </xf>
    <xf numFmtId="167" fontId="62" fillId="0" borderId="0" xfId="1" applyNumberFormat="1" applyFont="1" applyBorder="1" applyAlignment="1">
      <alignment vertical="center"/>
    </xf>
    <xf numFmtId="0" fontId="89" fillId="0" borderId="0" xfId="1" applyFont="1" applyAlignment="1">
      <alignment vertical="center"/>
    </xf>
    <xf numFmtId="0" fontId="19" fillId="0" borderId="0" xfId="1" applyFont="1" applyBorder="1" applyAlignment="1">
      <alignment horizontal="left" vertical="center"/>
    </xf>
    <xf numFmtId="0" fontId="60" fillId="0" borderId="0" xfId="1" applyFont="1" applyBorder="1" applyAlignment="1">
      <alignment horizontal="left" vertical="top"/>
    </xf>
    <xf numFmtId="0" fontId="60" fillId="0" borderId="0" xfId="1" applyFont="1" applyBorder="1" applyAlignment="1">
      <alignment horizontal="left"/>
    </xf>
    <xf numFmtId="0" fontId="60" fillId="0" borderId="0" xfId="1" applyFont="1" applyAlignment="1">
      <alignment horizontal="left" vertical="top"/>
    </xf>
  </cellXfs>
  <cellStyles count="8">
    <cellStyle name="Price" xfId="3"/>
    <cellStyle name="Гиперссылка" xfId="4" builtinId="8"/>
    <cellStyle name="Модель" xfId="6"/>
    <cellStyle name="Обычный" xfId="0" builtinId="0"/>
    <cellStyle name="Обычный 2" xfId="1"/>
    <cellStyle name="Обычный 2 2" xfId="2"/>
    <cellStyle name="Примечание 2" xfId="5"/>
    <cellStyle name="Размеры" xfId="7"/>
  </cellStyles>
  <dxfs count="18">
    <dxf>
      <font>
        <color rgb="FF006100"/>
      </font>
      <fill>
        <patternFill>
          <bgColor rgb="FFFFCCCC"/>
        </patternFill>
      </fill>
    </dxf>
    <dxf>
      <font>
        <color rgb="FF006100"/>
      </font>
      <fill>
        <patternFill>
          <bgColor rgb="FFFFCCCC"/>
        </patternFill>
      </fill>
    </dxf>
    <dxf>
      <font>
        <color rgb="FF006100"/>
      </font>
      <fill>
        <patternFill>
          <bgColor rgb="FFFFCCCC"/>
        </patternFill>
      </fill>
    </dxf>
    <dxf>
      <font>
        <color rgb="FF006100"/>
      </font>
      <fill>
        <patternFill>
          <bgColor rgb="FFFFCCCC"/>
        </patternFill>
      </fill>
    </dxf>
    <dxf>
      <font>
        <color rgb="FF006100"/>
      </font>
      <fill>
        <patternFill>
          <bgColor rgb="FFFFCCCC"/>
        </patternFill>
      </fill>
    </dxf>
    <dxf>
      <font>
        <color rgb="FF006100"/>
      </font>
      <fill>
        <patternFill>
          <bgColor rgb="FFFFCCCC"/>
        </patternFill>
      </fill>
    </dxf>
    <dxf>
      <font>
        <color rgb="FF006100"/>
      </font>
      <fill>
        <patternFill>
          <bgColor rgb="FFFFCCCC"/>
        </patternFill>
      </fill>
    </dxf>
    <dxf>
      <font>
        <color rgb="FF006100"/>
      </font>
      <fill>
        <patternFill>
          <bgColor rgb="FFFFCCCC"/>
        </patternFill>
      </fill>
    </dxf>
    <dxf>
      <font>
        <color rgb="FF006100"/>
      </font>
      <fill>
        <patternFill>
          <bgColor rgb="FFFFCCCC"/>
        </patternFill>
      </fill>
    </dxf>
    <dxf>
      <font>
        <color rgb="FF006100"/>
      </font>
      <fill>
        <patternFill>
          <bgColor rgb="FFFFCCCC"/>
        </patternFill>
      </fill>
    </dxf>
    <dxf>
      <font>
        <color rgb="FF0061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FFCCCC"/>
        </patternFill>
      </fill>
    </dxf>
    <dxf>
      <font>
        <color rgb="FF006100"/>
      </font>
      <fill>
        <patternFill>
          <bgColor rgb="FFFFCCCC"/>
        </patternFill>
      </fill>
    </dxf>
    <dxf>
      <font>
        <color rgb="FF0061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FF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#REF!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114300</xdr:colOff>
      <xdr:row>4</xdr:row>
      <xdr:rowOff>57150</xdr:rowOff>
    </xdr:from>
    <xdr:ext cx="3752849" cy="1009650"/>
    <xdr:sp macro="" textlink="">
      <xdr:nvSpPr>
        <xdr:cNvPr id="2" name="TextBox 1"/>
        <xdr:cNvSpPr txBox="1"/>
      </xdr:nvSpPr>
      <xdr:spPr>
        <a:xfrm>
          <a:off x="1981200" y="57150"/>
          <a:ext cx="3752849" cy="1009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ru-RU" sz="4400" b="1" i="0" baseline="0">
              <a:solidFill>
                <a:schemeClr val="accent1">
                  <a:lumMod val="50000"/>
                </a:schemeClr>
              </a:solidFill>
              <a:latin typeface="Book Antiqua" pitchFamily="18" charset="0"/>
              <a:ea typeface="DejaVu Sans Light" pitchFamily="34" charset="0"/>
              <a:cs typeface="Arial" pitchFamily="34" charset="0"/>
            </a:rPr>
            <a:t>Квадро</a:t>
          </a:r>
        </a:p>
        <a:p>
          <a:pPr algn="ctr"/>
          <a:r>
            <a:rPr lang="ru-RU" sz="1050" b="1" i="0" baseline="0">
              <a:solidFill>
                <a:schemeClr val="accent1">
                  <a:lumMod val="50000"/>
                </a:schemeClr>
              </a:solidFill>
              <a:latin typeface="Century Gothic" pitchFamily="34" charset="0"/>
            </a:rPr>
            <a:t>мебель и оборудование для гостиниц</a:t>
          </a:r>
        </a:p>
      </xdr:txBody>
    </xdr:sp>
    <xdr:clientData/>
  </xdr:oneCellAnchor>
  <xdr:twoCellAnchor>
    <xdr:from>
      <xdr:col>2</xdr:col>
      <xdr:colOff>85725</xdr:colOff>
      <xdr:row>23</xdr:row>
      <xdr:rowOff>133350</xdr:rowOff>
    </xdr:from>
    <xdr:to>
      <xdr:col>2</xdr:col>
      <xdr:colOff>1314450</xdr:colOff>
      <xdr:row>24</xdr:row>
      <xdr:rowOff>276225</xdr:rowOff>
    </xdr:to>
    <xdr:pic>
      <xdr:nvPicPr>
        <xdr:cNvPr id="3" name="Рисунок 1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0" t="25842" r="7750" b="16479"/>
        <a:stretch>
          <a:fillRect/>
        </a:stretch>
      </xdr:blipFill>
      <xdr:spPr bwMode="auto">
        <a:xfrm>
          <a:off x="476250" y="5629275"/>
          <a:ext cx="12287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409575</xdr:colOff>
      <xdr:row>26</xdr:row>
      <xdr:rowOff>38100</xdr:rowOff>
    </xdr:from>
    <xdr:to>
      <xdr:col>2</xdr:col>
      <xdr:colOff>942975</xdr:colOff>
      <xdr:row>26</xdr:row>
      <xdr:rowOff>504825</xdr:rowOff>
    </xdr:to>
    <xdr:pic>
      <xdr:nvPicPr>
        <xdr:cNvPr id="4" name="Рисунок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096" t="6693" r="20659" b="5513"/>
        <a:stretch>
          <a:fillRect/>
        </a:stretch>
      </xdr:blipFill>
      <xdr:spPr bwMode="auto">
        <a:xfrm>
          <a:off x="800100" y="6886575"/>
          <a:ext cx="5334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361950</xdr:colOff>
      <xdr:row>25</xdr:row>
      <xdr:rowOff>47625</xdr:rowOff>
    </xdr:from>
    <xdr:to>
      <xdr:col>2</xdr:col>
      <xdr:colOff>933450</xdr:colOff>
      <xdr:row>25</xdr:row>
      <xdr:rowOff>485775</xdr:rowOff>
    </xdr:to>
    <xdr:pic>
      <xdr:nvPicPr>
        <xdr:cNvPr id="5" name="Рисунок 2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7022" r="17500" b="8147"/>
        <a:stretch>
          <a:fillRect/>
        </a:stretch>
      </xdr:blipFill>
      <xdr:spPr bwMode="auto">
        <a:xfrm>
          <a:off x="752475" y="6381750"/>
          <a:ext cx="5715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390525</xdr:colOff>
      <xdr:row>27</xdr:row>
      <xdr:rowOff>66675</xdr:rowOff>
    </xdr:from>
    <xdr:to>
      <xdr:col>2</xdr:col>
      <xdr:colOff>904875</xdr:colOff>
      <xdr:row>28</xdr:row>
      <xdr:rowOff>447675</xdr:rowOff>
    </xdr:to>
    <xdr:pic>
      <xdr:nvPicPr>
        <xdr:cNvPr id="6" name="Рисунок 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562" r="32875"/>
        <a:stretch>
          <a:fillRect/>
        </a:stretch>
      </xdr:blipFill>
      <xdr:spPr bwMode="auto">
        <a:xfrm>
          <a:off x="781050" y="7429500"/>
          <a:ext cx="5143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190500</xdr:colOff>
      <xdr:row>30</xdr:row>
      <xdr:rowOff>57150</xdr:rowOff>
    </xdr:from>
    <xdr:to>
      <xdr:col>2</xdr:col>
      <xdr:colOff>1123950</xdr:colOff>
      <xdr:row>30</xdr:row>
      <xdr:rowOff>676275</xdr:rowOff>
    </xdr:to>
    <xdr:pic>
      <xdr:nvPicPr>
        <xdr:cNvPr id="7" name="Рисунок 4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9144000"/>
          <a:ext cx="9334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257175</xdr:colOff>
      <xdr:row>31</xdr:row>
      <xdr:rowOff>38100</xdr:rowOff>
    </xdr:from>
    <xdr:to>
      <xdr:col>2</xdr:col>
      <xdr:colOff>1057275</xdr:colOff>
      <xdr:row>31</xdr:row>
      <xdr:rowOff>628650</xdr:rowOff>
    </xdr:to>
    <xdr:pic>
      <xdr:nvPicPr>
        <xdr:cNvPr id="8" name="Рисунок 2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25" t="18890" r="19188" b="10622"/>
        <a:stretch>
          <a:fillRect/>
        </a:stretch>
      </xdr:blipFill>
      <xdr:spPr bwMode="auto">
        <a:xfrm>
          <a:off x="647700" y="9820275"/>
          <a:ext cx="8001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323850</xdr:colOff>
      <xdr:row>32</xdr:row>
      <xdr:rowOff>66675</xdr:rowOff>
    </xdr:from>
    <xdr:to>
      <xdr:col>2</xdr:col>
      <xdr:colOff>1085850</xdr:colOff>
      <xdr:row>34</xdr:row>
      <xdr:rowOff>361950</xdr:rowOff>
    </xdr:to>
    <xdr:pic>
      <xdr:nvPicPr>
        <xdr:cNvPr id="9" name="Рисунок 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249" r="33437" b="3934"/>
        <a:stretch>
          <a:fillRect/>
        </a:stretch>
      </xdr:blipFill>
      <xdr:spPr bwMode="auto">
        <a:xfrm>
          <a:off x="714375" y="10544175"/>
          <a:ext cx="7620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428625</xdr:colOff>
      <xdr:row>37</xdr:row>
      <xdr:rowOff>47625</xdr:rowOff>
    </xdr:from>
    <xdr:to>
      <xdr:col>2</xdr:col>
      <xdr:colOff>885825</xdr:colOff>
      <xdr:row>37</xdr:row>
      <xdr:rowOff>657225</xdr:rowOff>
    </xdr:to>
    <xdr:pic>
      <xdr:nvPicPr>
        <xdr:cNvPr id="10" name="Рисунок 2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2753975"/>
          <a:ext cx="457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161925</xdr:colOff>
      <xdr:row>21</xdr:row>
      <xdr:rowOff>28575</xdr:rowOff>
    </xdr:from>
    <xdr:to>
      <xdr:col>2</xdr:col>
      <xdr:colOff>1304925</xdr:colOff>
      <xdr:row>22</xdr:row>
      <xdr:rowOff>295275</xdr:rowOff>
    </xdr:to>
    <xdr:pic>
      <xdr:nvPicPr>
        <xdr:cNvPr id="11" name="Рисунок 34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875" t="26405" r="27437" b="27527"/>
        <a:stretch>
          <a:fillRect/>
        </a:stretch>
      </xdr:blipFill>
      <xdr:spPr bwMode="auto">
        <a:xfrm>
          <a:off x="552450" y="4524375"/>
          <a:ext cx="1143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133350</xdr:colOff>
      <xdr:row>13</xdr:row>
      <xdr:rowOff>95250</xdr:rowOff>
    </xdr:from>
    <xdr:to>
      <xdr:col>5</xdr:col>
      <xdr:colOff>857250</xdr:colOff>
      <xdr:row>15</xdr:row>
      <xdr:rowOff>209550</xdr:rowOff>
    </xdr:to>
    <xdr:pic>
      <xdr:nvPicPr>
        <xdr:cNvPr id="12" name="Рисунок 2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5" y="1933575"/>
          <a:ext cx="7239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228600</xdr:colOff>
      <xdr:row>13</xdr:row>
      <xdr:rowOff>95250</xdr:rowOff>
    </xdr:from>
    <xdr:to>
      <xdr:col>8</xdr:col>
      <xdr:colOff>0</xdr:colOff>
      <xdr:row>15</xdr:row>
      <xdr:rowOff>209550</xdr:rowOff>
    </xdr:to>
    <xdr:pic>
      <xdr:nvPicPr>
        <xdr:cNvPr id="13" name="Рисунок 46" descr="http://piramida-mebel.l-cms.ru/files/cat/gallery/875-500/ldsp_10mm_ivacevish_yasen_shimo_light_01.jpg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2575" y="1933575"/>
          <a:ext cx="7048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13</xdr:row>
      <xdr:rowOff>95250</xdr:rowOff>
    </xdr:from>
    <xdr:to>
      <xdr:col>8</xdr:col>
      <xdr:colOff>885825</xdr:colOff>
      <xdr:row>15</xdr:row>
      <xdr:rowOff>209550</xdr:rowOff>
    </xdr:to>
    <xdr:pic>
      <xdr:nvPicPr>
        <xdr:cNvPr id="14" name="Рисунок 45" descr="http://sozmeb.ru/wp-content/uploads/2014/11/yasen-shimo-svetlyj-kronostar-d-3102.jpg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1933575"/>
          <a:ext cx="6762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190500</xdr:colOff>
      <xdr:row>13</xdr:row>
      <xdr:rowOff>114300</xdr:rowOff>
    </xdr:from>
    <xdr:to>
      <xdr:col>6</xdr:col>
      <xdr:colOff>857250</xdr:colOff>
      <xdr:row>15</xdr:row>
      <xdr:rowOff>200025</xdr:rowOff>
    </xdr:to>
    <xdr:pic>
      <xdr:nvPicPr>
        <xdr:cNvPr id="15" name="Рисунок 33" descr="http://kupemake.ru/wp-content/uploads/2016/08/107-%D0%94%D1%83%D0%B1-%D0%A1%D0%BE%D0%BD%D0%BE%D0%BC%D0%B0.jpg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0075" y="1952625"/>
          <a:ext cx="666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400050</xdr:colOff>
      <xdr:row>16</xdr:row>
      <xdr:rowOff>95250</xdr:rowOff>
    </xdr:from>
    <xdr:to>
      <xdr:col>9</xdr:col>
      <xdr:colOff>1190625</xdr:colOff>
      <xdr:row>17</xdr:row>
      <xdr:rowOff>638175</xdr:rowOff>
    </xdr:to>
    <xdr:pic>
      <xdr:nvPicPr>
        <xdr:cNvPr id="16" name="Рисунок 39"/>
        <xdr:cNvPicPr>
          <a:picLocks noChangeAspect="1"/>
        </xdr:cNvPicPr>
      </xdr:nvPicPr>
      <xdr:blipFill>
        <a:blip xmlns:r="http://schemas.openxmlformats.org/officeDocument/2006/relationships" r:embed="rId1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9753" t="31186" r="12122" b="24368"/>
        <a:stretch>
          <a:fillRect/>
        </a:stretch>
      </xdr:blipFill>
      <xdr:spPr bwMode="auto">
        <a:xfrm>
          <a:off x="10277475" y="2600325"/>
          <a:ext cx="1809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4</xdr:row>
      <xdr:rowOff>47625</xdr:rowOff>
    </xdr:from>
    <xdr:to>
      <xdr:col>2</xdr:col>
      <xdr:colOff>1352550</xdr:colOff>
      <xdr:row>8</xdr:row>
      <xdr:rowOff>124295</xdr:rowOff>
    </xdr:to>
    <xdr:pic>
      <xdr:nvPicPr>
        <xdr:cNvPr id="17" name="Рисунок 16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33350" y="47625"/>
          <a:ext cx="1609725" cy="791045"/>
        </a:xfrm>
        <a:prstGeom prst="rect">
          <a:avLst/>
        </a:prstGeom>
        <a:noFill/>
        <a:effectLst>
          <a:glow rad="127000">
            <a:srgbClr val="5B9BD5">
              <a:alpha val="0"/>
            </a:srgbClr>
          </a:glow>
        </a:effec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47</xdr:row>
          <xdr:rowOff>0</xdr:rowOff>
        </xdr:from>
        <xdr:to>
          <xdr:col>11</xdr:col>
          <xdr:colOff>104775</xdr:colOff>
          <xdr:row>47</xdr:row>
          <xdr:rowOff>152400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752475</xdr:colOff>
      <xdr:row>44</xdr:row>
      <xdr:rowOff>9525</xdr:rowOff>
    </xdr:from>
    <xdr:to>
      <xdr:col>2</xdr:col>
      <xdr:colOff>1295400</xdr:colOff>
      <xdr:row>45</xdr:row>
      <xdr:rowOff>28575</xdr:rowOff>
    </xdr:to>
    <xdr:pic>
      <xdr:nvPicPr>
        <xdr:cNvPr id="19" name="Рисунок 2" descr="Доставка, Транспорт, Значок, Векторное Изображение.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15116175"/>
          <a:ext cx="542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809625</xdr:colOff>
      <xdr:row>45</xdr:row>
      <xdr:rowOff>266700</xdr:rowOff>
    </xdr:from>
    <xdr:to>
      <xdr:col>2</xdr:col>
      <xdr:colOff>1266825</xdr:colOff>
      <xdr:row>45</xdr:row>
      <xdr:rowOff>628650</xdr:rowOff>
    </xdr:to>
    <xdr:pic>
      <xdr:nvPicPr>
        <xdr:cNvPr id="20" name="Рисунок 4" descr="Антон Прудков 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750" r="2814" b="12500"/>
        <a:stretch>
          <a:fillRect/>
        </a:stretch>
      </xdr:blipFill>
      <xdr:spPr bwMode="auto">
        <a:xfrm>
          <a:off x="1200150" y="15821025"/>
          <a:ext cx="457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828675</xdr:colOff>
      <xdr:row>46</xdr:row>
      <xdr:rowOff>209550</xdr:rowOff>
    </xdr:from>
    <xdr:to>
      <xdr:col>2</xdr:col>
      <xdr:colOff>1314450</xdr:colOff>
      <xdr:row>46</xdr:row>
      <xdr:rowOff>819150</xdr:rowOff>
    </xdr:to>
    <xdr:pic>
      <xdr:nvPicPr>
        <xdr:cNvPr id="21" name="Рисунок 5" descr="time,time,time icon download,time free icon,time png,time svg,time eps,time...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583025"/>
          <a:ext cx="4857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61280</xdr:rowOff>
    </xdr:from>
    <xdr:to>
      <xdr:col>2</xdr:col>
      <xdr:colOff>1133475</xdr:colOff>
      <xdr:row>29</xdr:row>
      <xdr:rowOff>647699</xdr:rowOff>
    </xdr:to>
    <xdr:pic>
      <xdr:nvPicPr>
        <xdr:cNvPr id="22" name="Рисунок 21"/>
        <xdr:cNvPicPr>
          <a:picLocks noChangeAspect="1"/>
        </xdr:cNvPicPr>
      </xdr:nvPicPr>
      <xdr:blipFill rotWithShape="1">
        <a:blip xmlns:r="http://schemas.openxmlformats.org/officeDocument/2006/relationships" r:embed="rId19"/>
        <a:srcRect l="3987" t="1622" r="5807" b="4526"/>
        <a:stretch/>
      </xdr:blipFill>
      <xdr:spPr>
        <a:xfrm>
          <a:off x="676275" y="8452805"/>
          <a:ext cx="847725" cy="586419"/>
        </a:xfrm>
        <a:prstGeom prst="rect">
          <a:avLst/>
        </a:prstGeom>
      </xdr:spPr>
    </xdr:pic>
    <xdr:clientData/>
  </xdr:twoCellAnchor>
  <xdr:twoCellAnchor editAs="oneCell">
    <xdr:from>
      <xdr:col>2</xdr:col>
      <xdr:colOff>447675</xdr:colOff>
      <xdr:row>35</xdr:row>
      <xdr:rowOff>70891</xdr:rowOff>
    </xdr:from>
    <xdr:to>
      <xdr:col>2</xdr:col>
      <xdr:colOff>923925</xdr:colOff>
      <xdr:row>36</xdr:row>
      <xdr:rowOff>466257</xdr:rowOff>
    </xdr:to>
    <xdr:pic>
      <xdr:nvPicPr>
        <xdr:cNvPr id="23" name="Рисунок 22"/>
        <xdr:cNvPicPr>
          <a:picLocks noChangeAspect="1"/>
        </xdr:cNvPicPr>
      </xdr:nvPicPr>
      <xdr:blipFill rotWithShape="1">
        <a:blip xmlns:r="http://schemas.openxmlformats.org/officeDocument/2006/relationships" r:embed="rId20"/>
        <a:srcRect l="4348" t="2330" r="6655" b="3149"/>
        <a:stretch/>
      </xdr:blipFill>
      <xdr:spPr>
        <a:xfrm>
          <a:off x="838200" y="11805691"/>
          <a:ext cx="476250" cy="8811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8;&#1072;&#1081;&#1089;-&#1083;&#1080;&#1089;&#1090;&#1099;%20&#1052;&#1077;&#1073;&#1077;&#1083;&#1100;-&#1051;&#1101;&#1085;&#1076;/!%20&#1057;&#1045;&#1041;&#1045;&#1057;&#1058;&#1054;&#1048;&#1052;&#1054;&#1057;&#1058;&#1068;%20&#1057;&#1045;&#1056;&#1048;&#1049;%202024/&#1050;&#1074;&#1072;&#1076;&#1088;&#1086;%20(2024)/&#1054;&#1073;&#1097;&#1072;&#1103;%20&#1089;&#1077;&#1073;&#1077;&#1089;&#1090;&#1086;&#1080;&#1084;&#1086;&#1089;&#1090;&#1100;%20&#1050;&#1074;&#1072;&#1076;&#1088;&#1086;%202024%20&#1040;&#1050;&#1062;&#1048;&#107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териалы"/>
      <sheetName val="Глоссарий серий"/>
      <sheetName val="не прав"/>
      <sheetName val="прайс Квадро 25 мм АКЦИЯ"/>
      <sheetName val="прайс Квадро 32 мм АКЦИЯ "/>
      <sheetName val="панель 176х90"/>
      <sheetName val="панель 60х90"/>
      <sheetName val="панель 300х90"/>
      <sheetName val="панель инд расчет"/>
      <sheetName val="кровать без изг 90"/>
      <sheetName val="кровать без изг 160"/>
      <sheetName val="кров с изг 90"/>
      <sheetName val="кровать с изг 160"/>
      <sheetName val="стол 120х55"/>
      <sheetName val="стол письменный"/>
      <sheetName val="тумба 50х44х50 (1 ящ)"/>
      <sheetName val="тумба 50х44х50"/>
      <sheetName val="зеркало 60х80"/>
      <sheetName val="стол туалетный 80х44х80"/>
      <sheetName val="тумба бар 58"/>
      <sheetName val="тумба бар 130"/>
      <sheetName val="стол бар 140х55х80 ящ"/>
      <sheetName val="зеркало 50х140"/>
      <sheetName val="стол журнальный 70х50"/>
      <sheetName val="багажница 90х44"/>
      <sheetName val="багажница 90х55"/>
      <sheetName val="панель с полкой 90х140 "/>
      <sheetName val="шкаф 96х44х200 (ун)"/>
      <sheetName val="шкаф 96х55х200 (ун)"/>
      <sheetName val="шкаф 120х60х220"/>
      <sheetName val="буфет  80х44х200"/>
      <sheetName val="витрина 60х44х200"/>
      <sheetName val="шкаф-купе 120х60х200"/>
      <sheetName val="стол 120х45х80(97)"/>
      <sheetName val="стол бар 120х50х80 (пр)"/>
      <sheetName val="шкаф ун 90х60х200"/>
      <sheetName val="шкаф универ 90х60х2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tabSelected="1" view="pageBreakPreview" topLeftCell="A8" zoomScaleNormal="100" zoomScaleSheetLayoutView="100" workbookViewId="0">
      <selection activeCell="J22" sqref="J22"/>
    </sheetView>
  </sheetViews>
  <sheetFormatPr defaultRowHeight="9.75" x14ac:dyDescent="0.25"/>
  <cols>
    <col min="1" max="1" width="1.85546875" style="1" customWidth="1"/>
    <col min="2" max="2" width="4" style="1" customWidth="1"/>
    <col min="3" max="3" width="22.140625" style="2" customWidth="1"/>
    <col min="4" max="4" width="59.7109375" style="2" customWidth="1"/>
    <col min="5" max="5" width="17.5703125" style="3" customWidth="1"/>
    <col min="6" max="6" width="15.140625" style="3" customWidth="1"/>
    <col min="7" max="7" width="13.7109375" style="3" customWidth="1"/>
    <col min="8" max="8" width="14" style="3" customWidth="1"/>
    <col min="9" max="9" width="15.28515625" style="3" customWidth="1"/>
    <col min="10" max="10" width="20.28515625" style="3" customWidth="1"/>
    <col min="11" max="11" width="1.85546875" style="1" customWidth="1"/>
    <col min="12" max="12" width="12.42578125" style="7" customWidth="1"/>
    <col min="13" max="13" width="11.42578125" style="8" customWidth="1"/>
    <col min="14" max="14" width="11.42578125" style="9" customWidth="1"/>
    <col min="15" max="15" width="11.42578125" style="10" customWidth="1"/>
    <col min="16" max="16" width="14.42578125" style="1" customWidth="1"/>
    <col min="17" max="256" width="9.140625" style="1"/>
    <col min="257" max="257" width="1.85546875" style="1" customWidth="1"/>
    <col min="258" max="258" width="4" style="1" customWidth="1"/>
    <col min="259" max="259" width="22.140625" style="1" customWidth="1"/>
    <col min="260" max="260" width="59.7109375" style="1" customWidth="1"/>
    <col min="261" max="261" width="17.5703125" style="1" customWidth="1"/>
    <col min="262" max="262" width="15.140625" style="1" customWidth="1"/>
    <col min="263" max="263" width="13.7109375" style="1" customWidth="1"/>
    <col min="264" max="264" width="14" style="1" customWidth="1"/>
    <col min="265" max="265" width="15.28515625" style="1" customWidth="1"/>
    <col min="266" max="266" width="20.28515625" style="1" customWidth="1"/>
    <col min="267" max="267" width="1.85546875" style="1" customWidth="1"/>
    <col min="268" max="268" width="12.42578125" style="1" customWidth="1"/>
    <col min="269" max="271" width="11.42578125" style="1" customWidth="1"/>
    <col min="272" max="272" width="14.42578125" style="1" customWidth="1"/>
    <col min="273" max="512" width="9.140625" style="1"/>
    <col min="513" max="513" width="1.85546875" style="1" customWidth="1"/>
    <col min="514" max="514" width="4" style="1" customWidth="1"/>
    <col min="515" max="515" width="22.140625" style="1" customWidth="1"/>
    <col min="516" max="516" width="59.7109375" style="1" customWidth="1"/>
    <col min="517" max="517" width="17.5703125" style="1" customWidth="1"/>
    <col min="518" max="518" width="15.140625" style="1" customWidth="1"/>
    <col min="519" max="519" width="13.7109375" style="1" customWidth="1"/>
    <col min="520" max="520" width="14" style="1" customWidth="1"/>
    <col min="521" max="521" width="15.28515625" style="1" customWidth="1"/>
    <col min="522" max="522" width="20.28515625" style="1" customWidth="1"/>
    <col min="523" max="523" width="1.85546875" style="1" customWidth="1"/>
    <col min="524" max="524" width="12.42578125" style="1" customWidth="1"/>
    <col min="525" max="527" width="11.42578125" style="1" customWidth="1"/>
    <col min="528" max="528" width="14.42578125" style="1" customWidth="1"/>
    <col min="529" max="768" width="9.140625" style="1"/>
    <col min="769" max="769" width="1.85546875" style="1" customWidth="1"/>
    <col min="770" max="770" width="4" style="1" customWidth="1"/>
    <col min="771" max="771" width="22.140625" style="1" customWidth="1"/>
    <col min="772" max="772" width="59.7109375" style="1" customWidth="1"/>
    <col min="773" max="773" width="17.5703125" style="1" customWidth="1"/>
    <col min="774" max="774" width="15.140625" style="1" customWidth="1"/>
    <col min="775" max="775" width="13.7109375" style="1" customWidth="1"/>
    <col min="776" max="776" width="14" style="1" customWidth="1"/>
    <col min="777" max="777" width="15.28515625" style="1" customWidth="1"/>
    <col min="778" max="778" width="20.28515625" style="1" customWidth="1"/>
    <col min="779" max="779" width="1.85546875" style="1" customWidth="1"/>
    <col min="780" max="780" width="12.42578125" style="1" customWidth="1"/>
    <col min="781" max="783" width="11.42578125" style="1" customWidth="1"/>
    <col min="784" max="784" width="14.42578125" style="1" customWidth="1"/>
    <col min="785" max="1024" width="9.140625" style="1"/>
    <col min="1025" max="1025" width="1.85546875" style="1" customWidth="1"/>
    <col min="1026" max="1026" width="4" style="1" customWidth="1"/>
    <col min="1027" max="1027" width="22.140625" style="1" customWidth="1"/>
    <col min="1028" max="1028" width="59.7109375" style="1" customWidth="1"/>
    <col min="1029" max="1029" width="17.5703125" style="1" customWidth="1"/>
    <col min="1030" max="1030" width="15.140625" style="1" customWidth="1"/>
    <col min="1031" max="1031" width="13.7109375" style="1" customWidth="1"/>
    <col min="1032" max="1032" width="14" style="1" customWidth="1"/>
    <col min="1033" max="1033" width="15.28515625" style="1" customWidth="1"/>
    <col min="1034" max="1034" width="20.28515625" style="1" customWidth="1"/>
    <col min="1035" max="1035" width="1.85546875" style="1" customWidth="1"/>
    <col min="1036" max="1036" width="12.42578125" style="1" customWidth="1"/>
    <col min="1037" max="1039" width="11.42578125" style="1" customWidth="1"/>
    <col min="1040" max="1040" width="14.42578125" style="1" customWidth="1"/>
    <col min="1041" max="1280" width="9.140625" style="1"/>
    <col min="1281" max="1281" width="1.85546875" style="1" customWidth="1"/>
    <col min="1282" max="1282" width="4" style="1" customWidth="1"/>
    <col min="1283" max="1283" width="22.140625" style="1" customWidth="1"/>
    <col min="1284" max="1284" width="59.7109375" style="1" customWidth="1"/>
    <col min="1285" max="1285" width="17.5703125" style="1" customWidth="1"/>
    <col min="1286" max="1286" width="15.140625" style="1" customWidth="1"/>
    <col min="1287" max="1287" width="13.7109375" style="1" customWidth="1"/>
    <col min="1288" max="1288" width="14" style="1" customWidth="1"/>
    <col min="1289" max="1289" width="15.28515625" style="1" customWidth="1"/>
    <col min="1290" max="1290" width="20.28515625" style="1" customWidth="1"/>
    <col min="1291" max="1291" width="1.85546875" style="1" customWidth="1"/>
    <col min="1292" max="1292" width="12.42578125" style="1" customWidth="1"/>
    <col min="1293" max="1295" width="11.42578125" style="1" customWidth="1"/>
    <col min="1296" max="1296" width="14.42578125" style="1" customWidth="1"/>
    <col min="1297" max="1536" width="9.140625" style="1"/>
    <col min="1537" max="1537" width="1.85546875" style="1" customWidth="1"/>
    <col min="1538" max="1538" width="4" style="1" customWidth="1"/>
    <col min="1539" max="1539" width="22.140625" style="1" customWidth="1"/>
    <col min="1540" max="1540" width="59.7109375" style="1" customWidth="1"/>
    <col min="1541" max="1541" width="17.5703125" style="1" customWidth="1"/>
    <col min="1542" max="1542" width="15.140625" style="1" customWidth="1"/>
    <col min="1543" max="1543" width="13.7109375" style="1" customWidth="1"/>
    <col min="1544" max="1544" width="14" style="1" customWidth="1"/>
    <col min="1545" max="1545" width="15.28515625" style="1" customWidth="1"/>
    <col min="1546" max="1546" width="20.28515625" style="1" customWidth="1"/>
    <col min="1547" max="1547" width="1.85546875" style="1" customWidth="1"/>
    <col min="1548" max="1548" width="12.42578125" style="1" customWidth="1"/>
    <col min="1549" max="1551" width="11.42578125" style="1" customWidth="1"/>
    <col min="1552" max="1552" width="14.42578125" style="1" customWidth="1"/>
    <col min="1553" max="1792" width="9.140625" style="1"/>
    <col min="1793" max="1793" width="1.85546875" style="1" customWidth="1"/>
    <col min="1794" max="1794" width="4" style="1" customWidth="1"/>
    <col min="1795" max="1795" width="22.140625" style="1" customWidth="1"/>
    <col min="1796" max="1796" width="59.7109375" style="1" customWidth="1"/>
    <col min="1797" max="1797" width="17.5703125" style="1" customWidth="1"/>
    <col min="1798" max="1798" width="15.140625" style="1" customWidth="1"/>
    <col min="1799" max="1799" width="13.7109375" style="1" customWidth="1"/>
    <col min="1800" max="1800" width="14" style="1" customWidth="1"/>
    <col min="1801" max="1801" width="15.28515625" style="1" customWidth="1"/>
    <col min="1802" max="1802" width="20.28515625" style="1" customWidth="1"/>
    <col min="1803" max="1803" width="1.85546875" style="1" customWidth="1"/>
    <col min="1804" max="1804" width="12.42578125" style="1" customWidth="1"/>
    <col min="1805" max="1807" width="11.42578125" style="1" customWidth="1"/>
    <col min="1808" max="1808" width="14.42578125" style="1" customWidth="1"/>
    <col min="1809" max="2048" width="9.140625" style="1"/>
    <col min="2049" max="2049" width="1.85546875" style="1" customWidth="1"/>
    <col min="2050" max="2050" width="4" style="1" customWidth="1"/>
    <col min="2051" max="2051" width="22.140625" style="1" customWidth="1"/>
    <col min="2052" max="2052" width="59.7109375" style="1" customWidth="1"/>
    <col min="2053" max="2053" width="17.5703125" style="1" customWidth="1"/>
    <col min="2054" max="2054" width="15.140625" style="1" customWidth="1"/>
    <col min="2055" max="2055" width="13.7109375" style="1" customWidth="1"/>
    <col min="2056" max="2056" width="14" style="1" customWidth="1"/>
    <col min="2057" max="2057" width="15.28515625" style="1" customWidth="1"/>
    <col min="2058" max="2058" width="20.28515625" style="1" customWidth="1"/>
    <col min="2059" max="2059" width="1.85546875" style="1" customWidth="1"/>
    <col min="2060" max="2060" width="12.42578125" style="1" customWidth="1"/>
    <col min="2061" max="2063" width="11.42578125" style="1" customWidth="1"/>
    <col min="2064" max="2064" width="14.42578125" style="1" customWidth="1"/>
    <col min="2065" max="2304" width="9.140625" style="1"/>
    <col min="2305" max="2305" width="1.85546875" style="1" customWidth="1"/>
    <col min="2306" max="2306" width="4" style="1" customWidth="1"/>
    <col min="2307" max="2307" width="22.140625" style="1" customWidth="1"/>
    <col min="2308" max="2308" width="59.7109375" style="1" customWidth="1"/>
    <col min="2309" max="2309" width="17.5703125" style="1" customWidth="1"/>
    <col min="2310" max="2310" width="15.140625" style="1" customWidth="1"/>
    <col min="2311" max="2311" width="13.7109375" style="1" customWidth="1"/>
    <col min="2312" max="2312" width="14" style="1" customWidth="1"/>
    <col min="2313" max="2313" width="15.28515625" style="1" customWidth="1"/>
    <col min="2314" max="2314" width="20.28515625" style="1" customWidth="1"/>
    <col min="2315" max="2315" width="1.85546875" style="1" customWidth="1"/>
    <col min="2316" max="2316" width="12.42578125" style="1" customWidth="1"/>
    <col min="2317" max="2319" width="11.42578125" style="1" customWidth="1"/>
    <col min="2320" max="2320" width="14.42578125" style="1" customWidth="1"/>
    <col min="2321" max="2560" width="9.140625" style="1"/>
    <col min="2561" max="2561" width="1.85546875" style="1" customWidth="1"/>
    <col min="2562" max="2562" width="4" style="1" customWidth="1"/>
    <col min="2563" max="2563" width="22.140625" style="1" customWidth="1"/>
    <col min="2564" max="2564" width="59.7109375" style="1" customWidth="1"/>
    <col min="2565" max="2565" width="17.5703125" style="1" customWidth="1"/>
    <col min="2566" max="2566" width="15.140625" style="1" customWidth="1"/>
    <col min="2567" max="2567" width="13.7109375" style="1" customWidth="1"/>
    <col min="2568" max="2568" width="14" style="1" customWidth="1"/>
    <col min="2569" max="2569" width="15.28515625" style="1" customWidth="1"/>
    <col min="2570" max="2570" width="20.28515625" style="1" customWidth="1"/>
    <col min="2571" max="2571" width="1.85546875" style="1" customWidth="1"/>
    <col min="2572" max="2572" width="12.42578125" style="1" customWidth="1"/>
    <col min="2573" max="2575" width="11.42578125" style="1" customWidth="1"/>
    <col min="2576" max="2576" width="14.42578125" style="1" customWidth="1"/>
    <col min="2577" max="2816" width="9.140625" style="1"/>
    <col min="2817" max="2817" width="1.85546875" style="1" customWidth="1"/>
    <col min="2818" max="2818" width="4" style="1" customWidth="1"/>
    <col min="2819" max="2819" width="22.140625" style="1" customWidth="1"/>
    <col min="2820" max="2820" width="59.7109375" style="1" customWidth="1"/>
    <col min="2821" max="2821" width="17.5703125" style="1" customWidth="1"/>
    <col min="2822" max="2822" width="15.140625" style="1" customWidth="1"/>
    <col min="2823" max="2823" width="13.7109375" style="1" customWidth="1"/>
    <col min="2824" max="2824" width="14" style="1" customWidth="1"/>
    <col min="2825" max="2825" width="15.28515625" style="1" customWidth="1"/>
    <col min="2826" max="2826" width="20.28515625" style="1" customWidth="1"/>
    <col min="2827" max="2827" width="1.85546875" style="1" customWidth="1"/>
    <col min="2828" max="2828" width="12.42578125" style="1" customWidth="1"/>
    <col min="2829" max="2831" width="11.42578125" style="1" customWidth="1"/>
    <col min="2832" max="2832" width="14.42578125" style="1" customWidth="1"/>
    <col min="2833" max="3072" width="9.140625" style="1"/>
    <col min="3073" max="3073" width="1.85546875" style="1" customWidth="1"/>
    <col min="3074" max="3074" width="4" style="1" customWidth="1"/>
    <col min="3075" max="3075" width="22.140625" style="1" customWidth="1"/>
    <col min="3076" max="3076" width="59.7109375" style="1" customWidth="1"/>
    <col min="3077" max="3077" width="17.5703125" style="1" customWidth="1"/>
    <col min="3078" max="3078" width="15.140625" style="1" customWidth="1"/>
    <col min="3079" max="3079" width="13.7109375" style="1" customWidth="1"/>
    <col min="3080" max="3080" width="14" style="1" customWidth="1"/>
    <col min="3081" max="3081" width="15.28515625" style="1" customWidth="1"/>
    <col min="3082" max="3082" width="20.28515625" style="1" customWidth="1"/>
    <col min="3083" max="3083" width="1.85546875" style="1" customWidth="1"/>
    <col min="3084" max="3084" width="12.42578125" style="1" customWidth="1"/>
    <col min="3085" max="3087" width="11.42578125" style="1" customWidth="1"/>
    <col min="3088" max="3088" width="14.42578125" style="1" customWidth="1"/>
    <col min="3089" max="3328" width="9.140625" style="1"/>
    <col min="3329" max="3329" width="1.85546875" style="1" customWidth="1"/>
    <col min="3330" max="3330" width="4" style="1" customWidth="1"/>
    <col min="3331" max="3331" width="22.140625" style="1" customWidth="1"/>
    <col min="3332" max="3332" width="59.7109375" style="1" customWidth="1"/>
    <col min="3333" max="3333" width="17.5703125" style="1" customWidth="1"/>
    <col min="3334" max="3334" width="15.140625" style="1" customWidth="1"/>
    <col min="3335" max="3335" width="13.7109375" style="1" customWidth="1"/>
    <col min="3336" max="3336" width="14" style="1" customWidth="1"/>
    <col min="3337" max="3337" width="15.28515625" style="1" customWidth="1"/>
    <col min="3338" max="3338" width="20.28515625" style="1" customWidth="1"/>
    <col min="3339" max="3339" width="1.85546875" style="1" customWidth="1"/>
    <col min="3340" max="3340" width="12.42578125" style="1" customWidth="1"/>
    <col min="3341" max="3343" width="11.42578125" style="1" customWidth="1"/>
    <col min="3344" max="3344" width="14.42578125" style="1" customWidth="1"/>
    <col min="3345" max="3584" width="9.140625" style="1"/>
    <col min="3585" max="3585" width="1.85546875" style="1" customWidth="1"/>
    <col min="3586" max="3586" width="4" style="1" customWidth="1"/>
    <col min="3587" max="3587" width="22.140625" style="1" customWidth="1"/>
    <col min="3588" max="3588" width="59.7109375" style="1" customWidth="1"/>
    <col min="3589" max="3589" width="17.5703125" style="1" customWidth="1"/>
    <col min="3590" max="3590" width="15.140625" style="1" customWidth="1"/>
    <col min="3591" max="3591" width="13.7109375" style="1" customWidth="1"/>
    <col min="3592" max="3592" width="14" style="1" customWidth="1"/>
    <col min="3593" max="3593" width="15.28515625" style="1" customWidth="1"/>
    <col min="3594" max="3594" width="20.28515625" style="1" customWidth="1"/>
    <col min="3595" max="3595" width="1.85546875" style="1" customWidth="1"/>
    <col min="3596" max="3596" width="12.42578125" style="1" customWidth="1"/>
    <col min="3597" max="3599" width="11.42578125" style="1" customWidth="1"/>
    <col min="3600" max="3600" width="14.42578125" style="1" customWidth="1"/>
    <col min="3601" max="3840" width="9.140625" style="1"/>
    <col min="3841" max="3841" width="1.85546875" style="1" customWidth="1"/>
    <col min="3842" max="3842" width="4" style="1" customWidth="1"/>
    <col min="3843" max="3843" width="22.140625" style="1" customWidth="1"/>
    <col min="3844" max="3844" width="59.7109375" style="1" customWidth="1"/>
    <col min="3845" max="3845" width="17.5703125" style="1" customWidth="1"/>
    <col min="3846" max="3846" width="15.140625" style="1" customWidth="1"/>
    <col min="3847" max="3847" width="13.7109375" style="1" customWidth="1"/>
    <col min="3848" max="3848" width="14" style="1" customWidth="1"/>
    <col min="3849" max="3849" width="15.28515625" style="1" customWidth="1"/>
    <col min="3850" max="3850" width="20.28515625" style="1" customWidth="1"/>
    <col min="3851" max="3851" width="1.85546875" style="1" customWidth="1"/>
    <col min="3852" max="3852" width="12.42578125" style="1" customWidth="1"/>
    <col min="3853" max="3855" width="11.42578125" style="1" customWidth="1"/>
    <col min="3856" max="3856" width="14.42578125" style="1" customWidth="1"/>
    <col min="3857" max="4096" width="9.140625" style="1"/>
    <col min="4097" max="4097" width="1.85546875" style="1" customWidth="1"/>
    <col min="4098" max="4098" width="4" style="1" customWidth="1"/>
    <col min="4099" max="4099" width="22.140625" style="1" customWidth="1"/>
    <col min="4100" max="4100" width="59.7109375" style="1" customWidth="1"/>
    <col min="4101" max="4101" width="17.5703125" style="1" customWidth="1"/>
    <col min="4102" max="4102" width="15.140625" style="1" customWidth="1"/>
    <col min="4103" max="4103" width="13.7109375" style="1" customWidth="1"/>
    <col min="4104" max="4104" width="14" style="1" customWidth="1"/>
    <col min="4105" max="4105" width="15.28515625" style="1" customWidth="1"/>
    <col min="4106" max="4106" width="20.28515625" style="1" customWidth="1"/>
    <col min="4107" max="4107" width="1.85546875" style="1" customWidth="1"/>
    <col min="4108" max="4108" width="12.42578125" style="1" customWidth="1"/>
    <col min="4109" max="4111" width="11.42578125" style="1" customWidth="1"/>
    <col min="4112" max="4112" width="14.42578125" style="1" customWidth="1"/>
    <col min="4113" max="4352" width="9.140625" style="1"/>
    <col min="4353" max="4353" width="1.85546875" style="1" customWidth="1"/>
    <col min="4354" max="4354" width="4" style="1" customWidth="1"/>
    <col min="4355" max="4355" width="22.140625" style="1" customWidth="1"/>
    <col min="4356" max="4356" width="59.7109375" style="1" customWidth="1"/>
    <col min="4357" max="4357" width="17.5703125" style="1" customWidth="1"/>
    <col min="4358" max="4358" width="15.140625" style="1" customWidth="1"/>
    <col min="4359" max="4359" width="13.7109375" style="1" customWidth="1"/>
    <col min="4360" max="4360" width="14" style="1" customWidth="1"/>
    <col min="4361" max="4361" width="15.28515625" style="1" customWidth="1"/>
    <col min="4362" max="4362" width="20.28515625" style="1" customWidth="1"/>
    <col min="4363" max="4363" width="1.85546875" style="1" customWidth="1"/>
    <col min="4364" max="4364" width="12.42578125" style="1" customWidth="1"/>
    <col min="4365" max="4367" width="11.42578125" style="1" customWidth="1"/>
    <col min="4368" max="4368" width="14.42578125" style="1" customWidth="1"/>
    <col min="4369" max="4608" width="9.140625" style="1"/>
    <col min="4609" max="4609" width="1.85546875" style="1" customWidth="1"/>
    <col min="4610" max="4610" width="4" style="1" customWidth="1"/>
    <col min="4611" max="4611" width="22.140625" style="1" customWidth="1"/>
    <col min="4612" max="4612" width="59.7109375" style="1" customWidth="1"/>
    <col min="4613" max="4613" width="17.5703125" style="1" customWidth="1"/>
    <col min="4614" max="4614" width="15.140625" style="1" customWidth="1"/>
    <col min="4615" max="4615" width="13.7109375" style="1" customWidth="1"/>
    <col min="4616" max="4616" width="14" style="1" customWidth="1"/>
    <col min="4617" max="4617" width="15.28515625" style="1" customWidth="1"/>
    <col min="4618" max="4618" width="20.28515625" style="1" customWidth="1"/>
    <col min="4619" max="4619" width="1.85546875" style="1" customWidth="1"/>
    <col min="4620" max="4620" width="12.42578125" style="1" customWidth="1"/>
    <col min="4621" max="4623" width="11.42578125" style="1" customWidth="1"/>
    <col min="4624" max="4624" width="14.42578125" style="1" customWidth="1"/>
    <col min="4625" max="4864" width="9.140625" style="1"/>
    <col min="4865" max="4865" width="1.85546875" style="1" customWidth="1"/>
    <col min="4866" max="4866" width="4" style="1" customWidth="1"/>
    <col min="4867" max="4867" width="22.140625" style="1" customWidth="1"/>
    <col min="4868" max="4868" width="59.7109375" style="1" customWidth="1"/>
    <col min="4869" max="4869" width="17.5703125" style="1" customWidth="1"/>
    <col min="4870" max="4870" width="15.140625" style="1" customWidth="1"/>
    <col min="4871" max="4871" width="13.7109375" style="1" customWidth="1"/>
    <col min="4872" max="4872" width="14" style="1" customWidth="1"/>
    <col min="4873" max="4873" width="15.28515625" style="1" customWidth="1"/>
    <col min="4874" max="4874" width="20.28515625" style="1" customWidth="1"/>
    <col min="4875" max="4875" width="1.85546875" style="1" customWidth="1"/>
    <col min="4876" max="4876" width="12.42578125" style="1" customWidth="1"/>
    <col min="4877" max="4879" width="11.42578125" style="1" customWidth="1"/>
    <col min="4880" max="4880" width="14.42578125" style="1" customWidth="1"/>
    <col min="4881" max="5120" width="9.140625" style="1"/>
    <col min="5121" max="5121" width="1.85546875" style="1" customWidth="1"/>
    <col min="5122" max="5122" width="4" style="1" customWidth="1"/>
    <col min="5123" max="5123" width="22.140625" style="1" customWidth="1"/>
    <col min="5124" max="5124" width="59.7109375" style="1" customWidth="1"/>
    <col min="5125" max="5125" width="17.5703125" style="1" customWidth="1"/>
    <col min="5126" max="5126" width="15.140625" style="1" customWidth="1"/>
    <col min="5127" max="5127" width="13.7109375" style="1" customWidth="1"/>
    <col min="5128" max="5128" width="14" style="1" customWidth="1"/>
    <col min="5129" max="5129" width="15.28515625" style="1" customWidth="1"/>
    <col min="5130" max="5130" width="20.28515625" style="1" customWidth="1"/>
    <col min="5131" max="5131" width="1.85546875" style="1" customWidth="1"/>
    <col min="5132" max="5132" width="12.42578125" style="1" customWidth="1"/>
    <col min="5133" max="5135" width="11.42578125" style="1" customWidth="1"/>
    <col min="5136" max="5136" width="14.42578125" style="1" customWidth="1"/>
    <col min="5137" max="5376" width="9.140625" style="1"/>
    <col min="5377" max="5377" width="1.85546875" style="1" customWidth="1"/>
    <col min="5378" max="5378" width="4" style="1" customWidth="1"/>
    <col min="5379" max="5379" width="22.140625" style="1" customWidth="1"/>
    <col min="5380" max="5380" width="59.7109375" style="1" customWidth="1"/>
    <col min="5381" max="5381" width="17.5703125" style="1" customWidth="1"/>
    <col min="5382" max="5382" width="15.140625" style="1" customWidth="1"/>
    <col min="5383" max="5383" width="13.7109375" style="1" customWidth="1"/>
    <col min="5384" max="5384" width="14" style="1" customWidth="1"/>
    <col min="5385" max="5385" width="15.28515625" style="1" customWidth="1"/>
    <col min="5386" max="5386" width="20.28515625" style="1" customWidth="1"/>
    <col min="5387" max="5387" width="1.85546875" style="1" customWidth="1"/>
    <col min="5388" max="5388" width="12.42578125" style="1" customWidth="1"/>
    <col min="5389" max="5391" width="11.42578125" style="1" customWidth="1"/>
    <col min="5392" max="5392" width="14.42578125" style="1" customWidth="1"/>
    <col min="5393" max="5632" width="9.140625" style="1"/>
    <col min="5633" max="5633" width="1.85546875" style="1" customWidth="1"/>
    <col min="5634" max="5634" width="4" style="1" customWidth="1"/>
    <col min="5635" max="5635" width="22.140625" style="1" customWidth="1"/>
    <col min="5636" max="5636" width="59.7109375" style="1" customWidth="1"/>
    <col min="5637" max="5637" width="17.5703125" style="1" customWidth="1"/>
    <col min="5638" max="5638" width="15.140625" style="1" customWidth="1"/>
    <col min="5639" max="5639" width="13.7109375" style="1" customWidth="1"/>
    <col min="5640" max="5640" width="14" style="1" customWidth="1"/>
    <col min="5641" max="5641" width="15.28515625" style="1" customWidth="1"/>
    <col min="5642" max="5642" width="20.28515625" style="1" customWidth="1"/>
    <col min="5643" max="5643" width="1.85546875" style="1" customWidth="1"/>
    <col min="5644" max="5644" width="12.42578125" style="1" customWidth="1"/>
    <col min="5645" max="5647" width="11.42578125" style="1" customWidth="1"/>
    <col min="5648" max="5648" width="14.42578125" style="1" customWidth="1"/>
    <col min="5649" max="5888" width="9.140625" style="1"/>
    <col min="5889" max="5889" width="1.85546875" style="1" customWidth="1"/>
    <col min="5890" max="5890" width="4" style="1" customWidth="1"/>
    <col min="5891" max="5891" width="22.140625" style="1" customWidth="1"/>
    <col min="5892" max="5892" width="59.7109375" style="1" customWidth="1"/>
    <col min="5893" max="5893" width="17.5703125" style="1" customWidth="1"/>
    <col min="5894" max="5894" width="15.140625" style="1" customWidth="1"/>
    <col min="5895" max="5895" width="13.7109375" style="1" customWidth="1"/>
    <col min="5896" max="5896" width="14" style="1" customWidth="1"/>
    <col min="5897" max="5897" width="15.28515625" style="1" customWidth="1"/>
    <col min="5898" max="5898" width="20.28515625" style="1" customWidth="1"/>
    <col min="5899" max="5899" width="1.85546875" style="1" customWidth="1"/>
    <col min="5900" max="5900" width="12.42578125" style="1" customWidth="1"/>
    <col min="5901" max="5903" width="11.42578125" style="1" customWidth="1"/>
    <col min="5904" max="5904" width="14.42578125" style="1" customWidth="1"/>
    <col min="5905" max="6144" width="9.140625" style="1"/>
    <col min="6145" max="6145" width="1.85546875" style="1" customWidth="1"/>
    <col min="6146" max="6146" width="4" style="1" customWidth="1"/>
    <col min="6147" max="6147" width="22.140625" style="1" customWidth="1"/>
    <col min="6148" max="6148" width="59.7109375" style="1" customWidth="1"/>
    <col min="6149" max="6149" width="17.5703125" style="1" customWidth="1"/>
    <col min="6150" max="6150" width="15.140625" style="1" customWidth="1"/>
    <col min="6151" max="6151" width="13.7109375" style="1" customWidth="1"/>
    <col min="6152" max="6152" width="14" style="1" customWidth="1"/>
    <col min="6153" max="6153" width="15.28515625" style="1" customWidth="1"/>
    <col min="6154" max="6154" width="20.28515625" style="1" customWidth="1"/>
    <col min="6155" max="6155" width="1.85546875" style="1" customWidth="1"/>
    <col min="6156" max="6156" width="12.42578125" style="1" customWidth="1"/>
    <col min="6157" max="6159" width="11.42578125" style="1" customWidth="1"/>
    <col min="6160" max="6160" width="14.42578125" style="1" customWidth="1"/>
    <col min="6161" max="6400" width="9.140625" style="1"/>
    <col min="6401" max="6401" width="1.85546875" style="1" customWidth="1"/>
    <col min="6402" max="6402" width="4" style="1" customWidth="1"/>
    <col min="6403" max="6403" width="22.140625" style="1" customWidth="1"/>
    <col min="6404" max="6404" width="59.7109375" style="1" customWidth="1"/>
    <col min="6405" max="6405" width="17.5703125" style="1" customWidth="1"/>
    <col min="6406" max="6406" width="15.140625" style="1" customWidth="1"/>
    <col min="6407" max="6407" width="13.7109375" style="1" customWidth="1"/>
    <col min="6408" max="6408" width="14" style="1" customWidth="1"/>
    <col min="6409" max="6409" width="15.28515625" style="1" customWidth="1"/>
    <col min="6410" max="6410" width="20.28515625" style="1" customWidth="1"/>
    <col min="6411" max="6411" width="1.85546875" style="1" customWidth="1"/>
    <col min="6412" max="6412" width="12.42578125" style="1" customWidth="1"/>
    <col min="6413" max="6415" width="11.42578125" style="1" customWidth="1"/>
    <col min="6416" max="6416" width="14.42578125" style="1" customWidth="1"/>
    <col min="6417" max="6656" width="9.140625" style="1"/>
    <col min="6657" max="6657" width="1.85546875" style="1" customWidth="1"/>
    <col min="6658" max="6658" width="4" style="1" customWidth="1"/>
    <col min="6659" max="6659" width="22.140625" style="1" customWidth="1"/>
    <col min="6660" max="6660" width="59.7109375" style="1" customWidth="1"/>
    <col min="6661" max="6661" width="17.5703125" style="1" customWidth="1"/>
    <col min="6662" max="6662" width="15.140625" style="1" customWidth="1"/>
    <col min="6663" max="6663" width="13.7109375" style="1" customWidth="1"/>
    <col min="6664" max="6664" width="14" style="1" customWidth="1"/>
    <col min="6665" max="6665" width="15.28515625" style="1" customWidth="1"/>
    <col min="6666" max="6666" width="20.28515625" style="1" customWidth="1"/>
    <col min="6667" max="6667" width="1.85546875" style="1" customWidth="1"/>
    <col min="6668" max="6668" width="12.42578125" style="1" customWidth="1"/>
    <col min="6669" max="6671" width="11.42578125" style="1" customWidth="1"/>
    <col min="6672" max="6672" width="14.42578125" style="1" customWidth="1"/>
    <col min="6673" max="6912" width="9.140625" style="1"/>
    <col min="6913" max="6913" width="1.85546875" style="1" customWidth="1"/>
    <col min="6914" max="6914" width="4" style="1" customWidth="1"/>
    <col min="6915" max="6915" width="22.140625" style="1" customWidth="1"/>
    <col min="6916" max="6916" width="59.7109375" style="1" customWidth="1"/>
    <col min="6917" max="6917" width="17.5703125" style="1" customWidth="1"/>
    <col min="6918" max="6918" width="15.140625" style="1" customWidth="1"/>
    <col min="6919" max="6919" width="13.7109375" style="1" customWidth="1"/>
    <col min="6920" max="6920" width="14" style="1" customWidth="1"/>
    <col min="6921" max="6921" width="15.28515625" style="1" customWidth="1"/>
    <col min="6922" max="6922" width="20.28515625" style="1" customWidth="1"/>
    <col min="6923" max="6923" width="1.85546875" style="1" customWidth="1"/>
    <col min="6924" max="6924" width="12.42578125" style="1" customWidth="1"/>
    <col min="6925" max="6927" width="11.42578125" style="1" customWidth="1"/>
    <col min="6928" max="6928" width="14.42578125" style="1" customWidth="1"/>
    <col min="6929" max="7168" width="9.140625" style="1"/>
    <col min="7169" max="7169" width="1.85546875" style="1" customWidth="1"/>
    <col min="7170" max="7170" width="4" style="1" customWidth="1"/>
    <col min="7171" max="7171" width="22.140625" style="1" customWidth="1"/>
    <col min="7172" max="7172" width="59.7109375" style="1" customWidth="1"/>
    <col min="7173" max="7173" width="17.5703125" style="1" customWidth="1"/>
    <col min="7174" max="7174" width="15.140625" style="1" customWidth="1"/>
    <col min="7175" max="7175" width="13.7109375" style="1" customWidth="1"/>
    <col min="7176" max="7176" width="14" style="1" customWidth="1"/>
    <col min="7177" max="7177" width="15.28515625" style="1" customWidth="1"/>
    <col min="7178" max="7178" width="20.28515625" style="1" customWidth="1"/>
    <col min="7179" max="7179" width="1.85546875" style="1" customWidth="1"/>
    <col min="7180" max="7180" width="12.42578125" style="1" customWidth="1"/>
    <col min="7181" max="7183" width="11.42578125" style="1" customWidth="1"/>
    <col min="7184" max="7184" width="14.42578125" style="1" customWidth="1"/>
    <col min="7185" max="7424" width="9.140625" style="1"/>
    <col min="7425" max="7425" width="1.85546875" style="1" customWidth="1"/>
    <col min="7426" max="7426" width="4" style="1" customWidth="1"/>
    <col min="7427" max="7427" width="22.140625" style="1" customWidth="1"/>
    <col min="7428" max="7428" width="59.7109375" style="1" customWidth="1"/>
    <col min="7429" max="7429" width="17.5703125" style="1" customWidth="1"/>
    <col min="7430" max="7430" width="15.140625" style="1" customWidth="1"/>
    <col min="7431" max="7431" width="13.7109375" style="1" customWidth="1"/>
    <col min="7432" max="7432" width="14" style="1" customWidth="1"/>
    <col min="7433" max="7433" width="15.28515625" style="1" customWidth="1"/>
    <col min="7434" max="7434" width="20.28515625" style="1" customWidth="1"/>
    <col min="7435" max="7435" width="1.85546875" style="1" customWidth="1"/>
    <col min="7436" max="7436" width="12.42578125" style="1" customWidth="1"/>
    <col min="7437" max="7439" width="11.42578125" style="1" customWidth="1"/>
    <col min="7440" max="7440" width="14.42578125" style="1" customWidth="1"/>
    <col min="7441" max="7680" width="9.140625" style="1"/>
    <col min="7681" max="7681" width="1.85546875" style="1" customWidth="1"/>
    <col min="7682" max="7682" width="4" style="1" customWidth="1"/>
    <col min="7683" max="7683" width="22.140625" style="1" customWidth="1"/>
    <col min="7684" max="7684" width="59.7109375" style="1" customWidth="1"/>
    <col min="7685" max="7685" width="17.5703125" style="1" customWidth="1"/>
    <col min="7686" max="7686" width="15.140625" style="1" customWidth="1"/>
    <col min="7687" max="7687" width="13.7109375" style="1" customWidth="1"/>
    <col min="7688" max="7688" width="14" style="1" customWidth="1"/>
    <col min="7689" max="7689" width="15.28515625" style="1" customWidth="1"/>
    <col min="7690" max="7690" width="20.28515625" style="1" customWidth="1"/>
    <col min="7691" max="7691" width="1.85546875" style="1" customWidth="1"/>
    <col min="7692" max="7692" width="12.42578125" style="1" customWidth="1"/>
    <col min="7693" max="7695" width="11.42578125" style="1" customWidth="1"/>
    <col min="7696" max="7696" width="14.42578125" style="1" customWidth="1"/>
    <col min="7697" max="7936" width="9.140625" style="1"/>
    <col min="7937" max="7937" width="1.85546875" style="1" customWidth="1"/>
    <col min="7938" max="7938" width="4" style="1" customWidth="1"/>
    <col min="7939" max="7939" width="22.140625" style="1" customWidth="1"/>
    <col min="7940" max="7940" width="59.7109375" style="1" customWidth="1"/>
    <col min="7941" max="7941" width="17.5703125" style="1" customWidth="1"/>
    <col min="7942" max="7942" width="15.140625" style="1" customWidth="1"/>
    <col min="7943" max="7943" width="13.7109375" style="1" customWidth="1"/>
    <col min="7944" max="7944" width="14" style="1" customWidth="1"/>
    <col min="7945" max="7945" width="15.28515625" style="1" customWidth="1"/>
    <col min="7946" max="7946" width="20.28515625" style="1" customWidth="1"/>
    <col min="7947" max="7947" width="1.85546875" style="1" customWidth="1"/>
    <col min="7948" max="7948" width="12.42578125" style="1" customWidth="1"/>
    <col min="7949" max="7951" width="11.42578125" style="1" customWidth="1"/>
    <col min="7952" max="7952" width="14.42578125" style="1" customWidth="1"/>
    <col min="7953" max="8192" width="9.140625" style="1"/>
    <col min="8193" max="8193" width="1.85546875" style="1" customWidth="1"/>
    <col min="8194" max="8194" width="4" style="1" customWidth="1"/>
    <col min="8195" max="8195" width="22.140625" style="1" customWidth="1"/>
    <col min="8196" max="8196" width="59.7109375" style="1" customWidth="1"/>
    <col min="8197" max="8197" width="17.5703125" style="1" customWidth="1"/>
    <col min="8198" max="8198" width="15.140625" style="1" customWidth="1"/>
    <col min="8199" max="8199" width="13.7109375" style="1" customWidth="1"/>
    <col min="8200" max="8200" width="14" style="1" customWidth="1"/>
    <col min="8201" max="8201" width="15.28515625" style="1" customWidth="1"/>
    <col min="8202" max="8202" width="20.28515625" style="1" customWidth="1"/>
    <col min="8203" max="8203" width="1.85546875" style="1" customWidth="1"/>
    <col min="8204" max="8204" width="12.42578125" style="1" customWidth="1"/>
    <col min="8205" max="8207" width="11.42578125" style="1" customWidth="1"/>
    <col min="8208" max="8208" width="14.42578125" style="1" customWidth="1"/>
    <col min="8209" max="8448" width="9.140625" style="1"/>
    <col min="8449" max="8449" width="1.85546875" style="1" customWidth="1"/>
    <col min="8450" max="8450" width="4" style="1" customWidth="1"/>
    <col min="8451" max="8451" width="22.140625" style="1" customWidth="1"/>
    <col min="8452" max="8452" width="59.7109375" style="1" customWidth="1"/>
    <col min="8453" max="8453" width="17.5703125" style="1" customWidth="1"/>
    <col min="8454" max="8454" width="15.140625" style="1" customWidth="1"/>
    <col min="8455" max="8455" width="13.7109375" style="1" customWidth="1"/>
    <col min="8456" max="8456" width="14" style="1" customWidth="1"/>
    <col min="8457" max="8457" width="15.28515625" style="1" customWidth="1"/>
    <col min="8458" max="8458" width="20.28515625" style="1" customWidth="1"/>
    <col min="8459" max="8459" width="1.85546875" style="1" customWidth="1"/>
    <col min="8460" max="8460" width="12.42578125" style="1" customWidth="1"/>
    <col min="8461" max="8463" width="11.42578125" style="1" customWidth="1"/>
    <col min="8464" max="8464" width="14.42578125" style="1" customWidth="1"/>
    <col min="8465" max="8704" width="9.140625" style="1"/>
    <col min="8705" max="8705" width="1.85546875" style="1" customWidth="1"/>
    <col min="8706" max="8706" width="4" style="1" customWidth="1"/>
    <col min="8707" max="8707" width="22.140625" style="1" customWidth="1"/>
    <col min="8708" max="8708" width="59.7109375" style="1" customWidth="1"/>
    <col min="8709" max="8709" width="17.5703125" style="1" customWidth="1"/>
    <col min="8710" max="8710" width="15.140625" style="1" customWidth="1"/>
    <col min="8711" max="8711" width="13.7109375" style="1" customWidth="1"/>
    <col min="8712" max="8712" width="14" style="1" customWidth="1"/>
    <col min="8713" max="8713" width="15.28515625" style="1" customWidth="1"/>
    <col min="8714" max="8714" width="20.28515625" style="1" customWidth="1"/>
    <col min="8715" max="8715" width="1.85546875" style="1" customWidth="1"/>
    <col min="8716" max="8716" width="12.42578125" style="1" customWidth="1"/>
    <col min="8717" max="8719" width="11.42578125" style="1" customWidth="1"/>
    <col min="8720" max="8720" width="14.42578125" style="1" customWidth="1"/>
    <col min="8721" max="8960" width="9.140625" style="1"/>
    <col min="8961" max="8961" width="1.85546875" style="1" customWidth="1"/>
    <col min="8962" max="8962" width="4" style="1" customWidth="1"/>
    <col min="8963" max="8963" width="22.140625" style="1" customWidth="1"/>
    <col min="8964" max="8964" width="59.7109375" style="1" customWidth="1"/>
    <col min="8965" max="8965" width="17.5703125" style="1" customWidth="1"/>
    <col min="8966" max="8966" width="15.140625" style="1" customWidth="1"/>
    <col min="8967" max="8967" width="13.7109375" style="1" customWidth="1"/>
    <col min="8968" max="8968" width="14" style="1" customWidth="1"/>
    <col min="8969" max="8969" width="15.28515625" style="1" customWidth="1"/>
    <col min="8970" max="8970" width="20.28515625" style="1" customWidth="1"/>
    <col min="8971" max="8971" width="1.85546875" style="1" customWidth="1"/>
    <col min="8972" max="8972" width="12.42578125" style="1" customWidth="1"/>
    <col min="8973" max="8975" width="11.42578125" style="1" customWidth="1"/>
    <col min="8976" max="8976" width="14.42578125" style="1" customWidth="1"/>
    <col min="8977" max="9216" width="9.140625" style="1"/>
    <col min="9217" max="9217" width="1.85546875" style="1" customWidth="1"/>
    <col min="9218" max="9218" width="4" style="1" customWidth="1"/>
    <col min="9219" max="9219" width="22.140625" style="1" customWidth="1"/>
    <col min="9220" max="9220" width="59.7109375" style="1" customWidth="1"/>
    <col min="9221" max="9221" width="17.5703125" style="1" customWidth="1"/>
    <col min="9222" max="9222" width="15.140625" style="1" customWidth="1"/>
    <col min="9223" max="9223" width="13.7109375" style="1" customWidth="1"/>
    <col min="9224" max="9224" width="14" style="1" customWidth="1"/>
    <col min="9225" max="9225" width="15.28515625" style="1" customWidth="1"/>
    <col min="9226" max="9226" width="20.28515625" style="1" customWidth="1"/>
    <col min="9227" max="9227" width="1.85546875" style="1" customWidth="1"/>
    <col min="9228" max="9228" width="12.42578125" style="1" customWidth="1"/>
    <col min="9229" max="9231" width="11.42578125" style="1" customWidth="1"/>
    <col min="9232" max="9232" width="14.42578125" style="1" customWidth="1"/>
    <col min="9233" max="9472" width="9.140625" style="1"/>
    <col min="9473" max="9473" width="1.85546875" style="1" customWidth="1"/>
    <col min="9474" max="9474" width="4" style="1" customWidth="1"/>
    <col min="9475" max="9475" width="22.140625" style="1" customWidth="1"/>
    <col min="9476" max="9476" width="59.7109375" style="1" customWidth="1"/>
    <col min="9477" max="9477" width="17.5703125" style="1" customWidth="1"/>
    <col min="9478" max="9478" width="15.140625" style="1" customWidth="1"/>
    <col min="9479" max="9479" width="13.7109375" style="1" customWidth="1"/>
    <col min="9480" max="9480" width="14" style="1" customWidth="1"/>
    <col min="9481" max="9481" width="15.28515625" style="1" customWidth="1"/>
    <col min="9482" max="9482" width="20.28515625" style="1" customWidth="1"/>
    <col min="9483" max="9483" width="1.85546875" style="1" customWidth="1"/>
    <col min="9484" max="9484" width="12.42578125" style="1" customWidth="1"/>
    <col min="9485" max="9487" width="11.42578125" style="1" customWidth="1"/>
    <col min="9488" max="9488" width="14.42578125" style="1" customWidth="1"/>
    <col min="9489" max="9728" width="9.140625" style="1"/>
    <col min="9729" max="9729" width="1.85546875" style="1" customWidth="1"/>
    <col min="9730" max="9730" width="4" style="1" customWidth="1"/>
    <col min="9731" max="9731" width="22.140625" style="1" customWidth="1"/>
    <col min="9732" max="9732" width="59.7109375" style="1" customWidth="1"/>
    <col min="9733" max="9733" width="17.5703125" style="1" customWidth="1"/>
    <col min="9734" max="9734" width="15.140625" style="1" customWidth="1"/>
    <col min="9735" max="9735" width="13.7109375" style="1" customWidth="1"/>
    <col min="9736" max="9736" width="14" style="1" customWidth="1"/>
    <col min="9737" max="9737" width="15.28515625" style="1" customWidth="1"/>
    <col min="9738" max="9738" width="20.28515625" style="1" customWidth="1"/>
    <col min="9739" max="9739" width="1.85546875" style="1" customWidth="1"/>
    <col min="9740" max="9740" width="12.42578125" style="1" customWidth="1"/>
    <col min="9741" max="9743" width="11.42578125" style="1" customWidth="1"/>
    <col min="9744" max="9744" width="14.42578125" style="1" customWidth="1"/>
    <col min="9745" max="9984" width="9.140625" style="1"/>
    <col min="9985" max="9985" width="1.85546875" style="1" customWidth="1"/>
    <col min="9986" max="9986" width="4" style="1" customWidth="1"/>
    <col min="9987" max="9987" width="22.140625" style="1" customWidth="1"/>
    <col min="9988" max="9988" width="59.7109375" style="1" customWidth="1"/>
    <col min="9989" max="9989" width="17.5703125" style="1" customWidth="1"/>
    <col min="9990" max="9990" width="15.140625" style="1" customWidth="1"/>
    <col min="9991" max="9991" width="13.7109375" style="1" customWidth="1"/>
    <col min="9992" max="9992" width="14" style="1" customWidth="1"/>
    <col min="9993" max="9993" width="15.28515625" style="1" customWidth="1"/>
    <col min="9994" max="9994" width="20.28515625" style="1" customWidth="1"/>
    <col min="9995" max="9995" width="1.85546875" style="1" customWidth="1"/>
    <col min="9996" max="9996" width="12.42578125" style="1" customWidth="1"/>
    <col min="9997" max="9999" width="11.42578125" style="1" customWidth="1"/>
    <col min="10000" max="10000" width="14.42578125" style="1" customWidth="1"/>
    <col min="10001" max="10240" width="9.140625" style="1"/>
    <col min="10241" max="10241" width="1.85546875" style="1" customWidth="1"/>
    <col min="10242" max="10242" width="4" style="1" customWidth="1"/>
    <col min="10243" max="10243" width="22.140625" style="1" customWidth="1"/>
    <col min="10244" max="10244" width="59.7109375" style="1" customWidth="1"/>
    <col min="10245" max="10245" width="17.5703125" style="1" customWidth="1"/>
    <col min="10246" max="10246" width="15.140625" style="1" customWidth="1"/>
    <col min="10247" max="10247" width="13.7109375" style="1" customWidth="1"/>
    <col min="10248" max="10248" width="14" style="1" customWidth="1"/>
    <col min="10249" max="10249" width="15.28515625" style="1" customWidth="1"/>
    <col min="10250" max="10250" width="20.28515625" style="1" customWidth="1"/>
    <col min="10251" max="10251" width="1.85546875" style="1" customWidth="1"/>
    <col min="10252" max="10252" width="12.42578125" style="1" customWidth="1"/>
    <col min="10253" max="10255" width="11.42578125" style="1" customWidth="1"/>
    <col min="10256" max="10256" width="14.42578125" style="1" customWidth="1"/>
    <col min="10257" max="10496" width="9.140625" style="1"/>
    <col min="10497" max="10497" width="1.85546875" style="1" customWidth="1"/>
    <col min="10498" max="10498" width="4" style="1" customWidth="1"/>
    <col min="10499" max="10499" width="22.140625" style="1" customWidth="1"/>
    <col min="10500" max="10500" width="59.7109375" style="1" customWidth="1"/>
    <col min="10501" max="10501" width="17.5703125" style="1" customWidth="1"/>
    <col min="10502" max="10502" width="15.140625" style="1" customWidth="1"/>
    <col min="10503" max="10503" width="13.7109375" style="1" customWidth="1"/>
    <col min="10504" max="10504" width="14" style="1" customWidth="1"/>
    <col min="10505" max="10505" width="15.28515625" style="1" customWidth="1"/>
    <col min="10506" max="10506" width="20.28515625" style="1" customWidth="1"/>
    <col min="10507" max="10507" width="1.85546875" style="1" customWidth="1"/>
    <col min="10508" max="10508" width="12.42578125" style="1" customWidth="1"/>
    <col min="10509" max="10511" width="11.42578125" style="1" customWidth="1"/>
    <col min="10512" max="10512" width="14.42578125" style="1" customWidth="1"/>
    <col min="10513" max="10752" width="9.140625" style="1"/>
    <col min="10753" max="10753" width="1.85546875" style="1" customWidth="1"/>
    <col min="10754" max="10754" width="4" style="1" customWidth="1"/>
    <col min="10755" max="10755" width="22.140625" style="1" customWidth="1"/>
    <col min="10756" max="10756" width="59.7109375" style="1" customWidth="1"/>
    <col min="10757" max="10757" width="17.5703125" style="1" customWidth="1"/>
    <col min="10758" max="10758" width="15.140625" style="1" customWidth="1"/>
    <col min="10759" max="10759" width="13.7109375" style="1" customWidth="1"/>
    <col min="10760" max="10760" width="14" style="1" customWidth="1"/>
    <col min="10761" max="10761" width="15.28515625" style="1" customWidth="1"/>
    <col min="10762" max="10762" width="20.28515625" style="1" customWidth="1"/>
    <col min="10763" max="10763" width="1.85546875" style="1" customWidth="1"/>
    <col min="10764" max="10764" width="12.42578125" style="1" customWidth="1"/>
    <col min="10765" max="10767" width="11.42578125" style="1" customWidth="1"/>
    <col min="10768" max="10768" width="14.42578125" style="1" customWidth="1"/>
    <col min="10769" max="11008" width="9.140625" style="1"/>
    <col min="11009" max="11009" width="1.85546875" style="1" customWidth="1"/>
    <col min="11010" max="11010" width="4" style="1" customWidth="1"/>
    <col min="11011" max="11011" width="22.140625" style="1" customWidth="1"/>
    <col min="11012" max="11012" width="59.7109375" style="1" customWidth="1"/>
    <col min="11013" max="11013" width="17.5703125" style="1" customWidth="1"/>
    <col min="11014" max="11014" width="15.140625" style="1" customWidth="1"/>
    <col min="11015" max="11015" width="13.7109375" style="1" customWidth="1"/>
    <col min="11016" max="11016" width="14" style="1" customWidth="1"/>
    <col min="11017" max="11017" width="15.28515625" style="1" customWidth="1"/>
    <col min="11018" max="11018" width="20.28515625" style="1" customWidth="1"/>
    <col min="11019" max="11019" width="1.85546875" style="1" customWidth="1"/>
    <col min="11020" max="11020" width="12.42578125" style="1" customWidth="1"/>
    <col min="11021" max="11023" width="11.42578125" style="1" customWidth="1"/>
    <col min="11024" max="11024" width="14.42578125" style="1" customWidth="1"/>
    <col min="11025" max="11264" width="9.140625" style="1"/>
    <col min="11265" max="11265" width="1.85546875" style="1" customWidth="1"/>
    <col min="11266" max="11266" width="4" style="1" customWidth="1"/>
    <col min="11267" max="11267" width="22.140625" style="1" customWidth="1"/>
    <col min="11268" max="11268" width="59.7109375" style="1" customWidth="1"/>
    <col min="11269" max="11269" width="17.5703125" style="1" customWidth="1"/>
    <col min="11270" max="11270" width="15.140625" style="1" customWidth="1"/>
    <col min="11271" max="11271" width="13.7109375" style="1" customWidth="1"/>
    <col min="11272" max="11272" width="14" style="1" customWidth="1"/>
    <col min="11273" max="11273" width="15.28515625" style="1" customWidth="1"/>
    <col min="11274" max="11274" width="20.28515625" style="1" customWidth="1"/>
    <col min="11275" max="11275" width="1.85546875" style="1" customWidth="1"/>
    <col min="11276" max="11276" width="12.42578125" style="1" customWidth="1"/>
    <col min="11277" max="11279" width="11.42578125" style="1" customWidth="1"/>
    <col min="11280" max="11280" width="14.42578125" style="1" customWidth="1"/>
    <col min="11281" max="11520" width="9.140625" style="1"/>
    <col min="11521" max="11521" width="1.85546875" style="1" customWidth="1"/>
    <col min="11522" max="11522" width="4" style="1" customWidth="1"/>
    <col min="11523" max="11523" width="22.140625" style="1" customWidth="1"/>
    <col min="11524" max="11524" width="59.7109375" style="1" customWidth="1"/>
    <col min="11525" max="11525" width="17.5703125" style="1" customWidth="1"/>
    <col min="11526" max="11526" width="15.140625" style="1" customWidth="1"/>
    <col min="11527" max="11527" width="13.7109375" style="1" customWidth="1"/>
    <col min="11528" max="11528" width="14" style="1" customWidth="1"/>
    <col min="11529" max="11529" width="15.28515625" style="1" customWidth="1"/>
    <col min="11530" max="11530" width="20.28515625" style="1" customWidth="1"/>
    <col min="11531" max="11531" width="1.85546875" style="1" customWidth="1"/>
    <col min="11532" max="11532" width="12.42578125" style="1" customWidth="1"/>
    <col min="11533" max="11535" width="11.42578125" style="1" customWidth="1"/>
    <col min="11536" max="11536" width="14.42578125" style="1" customWidth="1"/>
    <col min="11537" max="11776" width="9.140625" style="1"/>
    <col min="11777" max="11777" width="1.85546875" style="1" customWidth="1"/>
    <col min="11778" max="11778" width="4" style="1" customWidth="1"/>
    <col min="11779" max="11779" width="22.140625" style="1" customWidth="1"/>
    <col min="11780" max="11780" width="59.7109375" style="1" customWidth="1"/>
    <col min="11781" max="11781" width="17.5703125" style="1" customWidth="1"/>
    <col min="11782" max="11782" width="15.140625" style="1" customWidth="1"/>
    <col min="11783" max="11783" width="13.7109375" style="1" customWidth="1"/>
    <col min="11784" max="11784" width="14" style="1" customWidth="1"/>
    <col min="11785" max="11785" width="15.28515625" style="1" customWidth="1"/>
    <col min="11786" max="11786" width="20.28515625" style="1" customWidth="1"/>
    <col min="11787" max="11787" width="1.85546875" style="1" customWidth="1"/>
    <col min="11788" max="11788" width="12.42578125" style="1" customWidth="1"/>
    <col min="11789" max="11791" width="11.42578125" style="1" customWidth="1"/>
    <col min="11792" max="11792" width="14.42578125" style="1" customWidth="1"/>
    <col min="11793" max="12032" width="9.140625" style="1"/>
    <col min="12033" max="12033" width="1.85546875" style="1" customWidth="1"/>
    <col min="12034" max="12034" width="4" style="1" customWidth="1"/>
    <col min="12035" max="12035" width="22.140625" style="1" customWidth="1"/>
    <col min="12036" max="12036" width="59.7109375" style="1" customWidth="1"/>
    <col min="12037" max="12037" width="17.5703125" style="1" customWidth="1"/>
    <col min="12038" max="12038" width="15.140625" style="1" customWidth="1"/>
    <col min="12039" max="12039" width="13.7109375" style="1" customWidth="1"/>
    <col min="12040" max="12040" width="14" style="1" customWidth="1"/>
    <col min="12041" max="12041" width="15.28515625" style="1" customWidth="1"/>
    <col min="12042" max="12042" width="20.28515625" style="1" customWidth="1"/>
    <col min="12043" max="12043" width="1.85546875" style="1" customWidth="1"/>
    <col min="12044" max="12044" width="12.42578125" style="1" customWidth="1"/>
    <col min="12045" max="12047" width="11.42578125" style="1" customWidth="1"/>
    <col min="12048" max="12048" width="14.42578125" style="1" customWidth="1"/>
    <col min="12049" max="12288" width="9.140625" style="1"/>
    <col min="12289" max="12289" width="1.85546875" style="1" customWidth="1"/>
    <col min="12290" max="12290" width="4" style="1" customWidth="1"/>
    <col min="12291" max="12291" width="22.140625" style="1" customWidth="1"/>
    <col min="12292" max="12292" width="59.7109375" style="1" customWidth="1"/>
    <col min="12293" max="12293" width="17.5703125" style="1" customWidth="1"/>
    <col min="12294" max="12294" width="15.140625" style="1" customWidth="1"/>
    <col min="12295" max="12295" width="13.7109375" style="1" customWidth="1"/>
    <col min="12296" max="12296" width="14" style="1" customWidth="1"/>
    <col min="12297" max="12297" width="15.28515625" style="1" customWidth="1"/>
    <col min="12298" max="12298" width="20.28515625" style="1" customWidth="1"/>
    <col min="12299" max="12299" width="1.85546875" style="1" customWidth="1"/>
    <col min="12300" max="12300" width="12.42578125" style="1" customWidth="1"/>
    <col min="12301" max="12303" width="11.42578125" style="1" customWidth="1"/>
    <col min="12304" max="12304" width="14.42578125" style="1" customWidth="1"/>
    <col min="12305" max="12544" width="9.140625" style="1"/>
    <col min="12545" max="12545" width="1.85546875" style="1" customWidth="1"/>
    <col min="12546" max="12546" width="4" style="1" customWidth="1"/>
    <col min="12547" max="12547" width="22.140625" style="1" customWidth="1"/>
    <col min="12548" max="12548" width="59.7109375" style="1" customWidth="1"/>
    <col min="12549" max="12549" width="17.5703125" style="1" customWidth="1"/>
    <col min="12550" max="12550" width="15.140625" style="1" customWidth="1"/>
    <col min="12551" max="12551" width="13.7109375" style="1" customWidth="1"/>
    <col min="12552" max="12552" width="14" style="1" customWidth="1"/>
    <col min="12553" max="12553" width="15.28515625" style="1" customWidth="1"/>
    <col min="12554" max="12554" width="20.28515625" style="1" customWidth="1"/>
    <col min="12555" max="12555" width="1.85546875" style="1" customWidth="1"/>
    <col min="12556" max="12556" width="12.42578125" style="1" customWidth="1"/>
    <col min="12557" max="12559" width="11.42578125" style="1" customWidth="1"/>
    <col min="12560" max="12560" width="14.42578125" style="1" customWidth="1"/>
    <col min="12561" max="12800" width="9.140625" style="1"/>
    <col min="12801" max="12801" width="1.85546875" style="1" customWidth="1"/>
    <col min="12802" max="12802" width="4" style="1" customWidth="1"/>
    <col min="12803" max="12803" width="22.140625" style="1" customWidth="1"/>
    <col min="12804" max="12804" width="59.7109375" style="1" customWidth="1"/>
    <col min="12805" max="12805" width="17.5703125" style="1" customWidth="1"/>
    <col min="12806" max="12806" width="15.140625" style="1" customWidth="1"/>
    <col min="12807" max="12807" width="13.7109375" style="1" customWidth="1"/>
    <col min="12808" max="12808" width="14" style="1" customWidth="1"/>
    <col min="12809" max="12809" width="15.28515625" style="1" customWidth="1"/>
    <col min="12810" max="12810" width="20.28515625" style="1" customWidth="1"/>
    <col min="12811" max="12811" width="1.85546875" style="1" customWidth="1"/>
    <col min="12812" max="12812" width="12.42578125" style="1" customWidth="1"/>
    <col min="12813" max="12815" width="11.42578125" style="1" customWidth="1"/>
    <col min="12816" max="12816" width="14.42578125" style="1" customWidth="1"/>
    <col min="12817" max="13056" width="9.140625" style="1"/>
    <col min="13057" max="13057" width="1.85546875" style="1" customWidth="1"/>
    <col min="13058" max="13058" width="4" style="1" customWidth="1"/>
    <col min="13059" max="13059" width="22.140625" style="1" customWidth="1"/>
    <col min="13060" max="13060" width="59.7109375" style="1" customWidth="1"/>
    <col min="13061" max="13061" width="17.5703125" style="1" customWidth="1"/>
    <col min="13062" max="13062" width="15.140625" style="1" customWidth="1"/>
    <col min="13063" max="13063" width="13.7109375" style="1" customWidth="1"/>
    <col min="13064" max="13064" width="14" style="1" customWidth="1"/>
    <col min="13065" max="13065" width="15.28515625" style="1" customWidth="1"/>
    <col min="13066" max="13066" width="20.28515625" style="1" customWidth="1"/>
    <col min="13067" max="13067" width="1.85546875" style="1" customWidth="1"/>
    <col min="13068" max="13068" width="12.42578125" style="1" customWidth="1"/>
    <col min="13069" max="13071" width="11.42578125" style="1" customWidth="1"/>
    <col min="13072" max="13072" width="14.42578125" style="1" customWidth="1"/>
    <col min="13073" max="13312" width="9.140625" style="1"/>
    <col min="13313" max="13313" width="1.85546875" style="1" customWidth="1"/>
    <col min="13314" max="13314" width="4" style="1" customWidth="1"/>
    <col min="13315" max="13315" width="22.140625" style="1" customWidth="1"/>
    <col min="13316" max="13316" width="59.7109375" style="1" customWidth="1"/>
    <col min="13317" max="13317" width="17.5703125" style="1" customWidth="1"/>
    <col min="13318" max="13318" width="15.140625" style="1" customWidth="1"/>
    <col min="13319" max="13319" width="13.7109375" style="1" customWidth="1"/>
    <col min="13320" max="13320" width="14" style="1" customWidth="1"/>
    <col min="13321" max="13321" width="15.28515625" style="1" customWidth="1"/>
    <col min="13322" max="13322" width="20.28515625" style="1" customWidth="1"/>
    <col min="13323" max="13323" width="1.85546875" style="1" customWidth="1"/>
    <col min="13324" max="13324" width="12.42578125" style="1" customWidth="1"/>
    <col min="13325" max="13327" width="11.42578125" style="1" customWidth="1"/>
    <col min="13328" max="13328" width="14.42578125" style="1" customWidth="1"/>
    <col min="13329" max="13568" width="9.140625" style="1"/>
    <col min="13569" max="13569" width="1.85546875" style="1" customWidth="1"/>
    <col min="13570" max="13570" width="4" style="1" customWidth="1"/>
    <col min="13571" max="13571" width="22.140625" style="1" customWidth="1"/>
    <col min="13572" max="13572" width="59.7109375" style="1" customWidth="1"/>
    <col min="13573" max="13573" width="17.5703125" style="1" customWidth="1"/>
    <col min="13574" max="13574" width="15.140625" style="1" customWidth="1"/>
    <col min="13575" max="13575" width="13.7109375" style="1" customWidth="1"/>
    <col min="13576" max="13576" width="14" style="1" customWidth="1"/>
    <col min="13577" max="13577" width="15.28515625" style="1" customWidth="1"/>
    <col min="13578" max="13578" width="20.28515625" style="1" customWidth="1"/>
    <col min="13579" max="13579" width="1.85546875" style="1" customWidth="1"/>
    <col min="13580" max="13580" width="12.42578125" style="1" customWidth="1"/>
    <col min="13581" max="13583" width="11.42578125" style="1" customWidth="1"/>
    <col min="13584" max="13584" width="14.42578125" style="1" customWidth="1"/>
    <col min="13585" max="13824" width="9.140625" style="1"/>
    <col min="13825" max="13825" width="1.85546875" style="1" customWidth="1"/>
    <col min="13826" max="13826" width="4" style="1" customWidth="1"/>
    <col min="13827" max="13827" width="22.140625" style="1" customWidth="1"/>
    <col min="13828" max="13828" width="59.7109375" style="1" customWidth="1"/>
    <col min="13829" max="13829" width="17.5703125" style="1" customWidth="1"/>
    <col min="13830" max="13830" width="15.140625" style="1" customWidth="1"/>
    <col min="13831" max="13831" width="13.7109375" style="1" customWidth="1"/>
    <col min="13832" max="13832" width="14" style="1" customWidth="1"/>
    <col min="13833" max="13833" width="15.28515625" style="1" customWidth="1"/>
    <col min="13834" max="13834" width="20.28515625" style="1" customWidth="1"/>
    <col min="13835" max="13835" width="1.85546875" style="1" customWidth="1"/>
    <col min="13836" max="13836" width="12.42578125" style="1" customWidth="1"/>
    <col min="13837" max="13839" width="11.42578125" style="1" customWidth="1"/>
    <col min="13840" max="13840" width="14.42578125" style="1" customWidth="1"/>
    <col min="13841" max="14080" width="9.140625" style="1"/>
    <col min="14081" max="14081" width="1.85546875" style="1" customWidth="1"/>
    <col min="14082" max="14082" width="4" style="1" customWidth="1"/>
    <col min="14083" max="14083" width="22.140625" style="1" customWidth="1"/>
    <col min="14084" max="14084" width="59.7109375" style="1" customWidth="1"/>
    <col min="14085" max="14085" width="17.5703125" style="1" customWidth="1"/>
    <col min="14086" max="14086" width="15.140625" style="1" customWidth="1"/>
    <col min="14087" max="14087" width="13.7109375" style="1" customWidth="1"/>
    <col min="14088" max="14088" width="14" style="1" customWidth="1"/>
    <col min="14089" max="14089" width="15.28515625" style="1" customWidth="1"/>
    <col min="14090" max="14090" width="20.28515625" style="1" customWidth="1"/>
    <col min="14091" max="14091" width="1.85546875" style="1" customWidth="1"/>
    <col min="14092" max="14092" width="12.42578125" style="1" customWidth="1"/>
    <col min="14093" max="14095" width="11.42578125" style="1" customWidth="1"/>
    <col min="14096" max="14096" width="14.42578125" style="1" customWidth="1"/>
    <col min="14097" max="14336" width="9.140625" style="1"/>
    <col min="14337" max="14337" width="1.85546875" style="1" customWidth="1"/>
    <col min="14338" max="14338" width="4" style="1" customWidth="1"/>
    <col min="14339" max="14339" width="22.140625" style="1" customWidth="1"/>
    <col min="14340" max="14340" width="59.7109375" style="1" customWidth="1"/>
    <col min="14341" max="14341" width="17.5703125" style="1" customWidth="1"/>
    <col min="14342" max="14342" width="15.140625" style="1" customWidth="1"/>
    <col min="14343" max="14343" width="13.7109375" style="1" customWidth="1"/>
    <col min="14344" max="14344" width="14" style="1" customWidth="1"/>
    <col min="14345" max="14345" width="15.28515625" style="1" customWidth="1"/>
    <col min="14346" max="14346" width="20.28515625" style="1" customWidth="1"/>
    <col min="14347" max="14347" width="1.85546875" style="1" customWidth="1"/>
    <col min="14348" max="14348" width="12.42578125" style="1" customWidth="1"/>
    <col min="14349" max="14351" width="11.42578125" style="1" customWidth="1"/>
    <col min="14352" max="14352" width="14.42578125" style="1" customWidth="1"/>
    <col min="14353" max="14592" width="9.140625" style="1"/>
    <col min="14593" max="14593" width="1.85546875" style="1" customWidth="1"/>
    <col min="14594" max="14594" width="4" style="1" customWidth="1"/>
    <col min="14595" max="14595" width="22.140625" style="1" customWidth="1"/>
    <col min="14596" max="14596" width="59.7109375" style="1" customWidth="1"/>
    <col min="14597" max="14597" width="17.5703125" style="1" customWidth="1"/>
    <col min="14598" max="14598" width="15.140625" style="1" customWidth="1"/>
    <col min="14599" max="14599" width="13.7109375" style="1" customWidth="1"/>
    <col min="14600" max="14600" width="14" style="1" customWidth="1"/>
    <col min="14601" max="14601" width="15.28515625" style="1" customWidth="1"/>
    <col min="14602" max="14602" width="20.28515625" style="1" customWidth="1"/>
    <col min="14603" max="14603" width="1.85546875" style="1" customWidth="1"/>
    <col min="14604" max="14604" width="12.42578125" style="1" customWidth="1"/>
    <col min="14605" max="14607" width="11.42578125" style="1" customWidth="1"/>
    <col min="14608" max="14608" width="14.42578125" style="1" customWidth="1"/>
    <col min="14609" max="14848" width="9.140625" style="1"/>
    <col min="14849" max="14849" width="1.85546875" style="1" customWidth="1"/>
    <col min="14850" max="14850" width="4" style="1" customWidth="1"/>
    <col min="14851" max="14851" width="22.140625" style="1" customWidth="1"/>
    <col min="14852" max="14852" width="59.7109375" style="1" customWidth="1"/>
    <col min="14853" max="14853" width="17.5703125" style="1" customWidth="1"/>
    <col min="14854" max="14854" width="15.140625" style="1" customWidth="1"/>
    <col min="14855" max="14855" width="13.7109375" style="1" customWidth="1"/>
    <col min="14856" max="14856" width="14" style="1" customWidth="1"/>
    <col min="14857" max="14857" width="15.28515625" style="1" customWidth="1"/>
    <col min="14858" max="14858" width="20.28515625" style="1" customWidth="1"/>
    <col min="14859" max="14859" width="1.85546875" style="1" customWidth="1"/>
    <col min="14860" max="14860" width="12.42578125" style="1" customWidth="1"/>
    <col min="14861" max="14863" width="11.42578125" style="1" customWidth="1"/>
    <col min="14864" max="14864" width="14.42578125" style="1" customWidth="1"/>
    <col min="14865" max="15104" width="9.140625" style="1"/>
    <col min="15105" max="15105" width="1.85546875" style="1" customWidth="1"/>
    <col min="15106" max="15106" width="4" style="1" customWidth="1"/>
    <col min="15107" max="15107" width="22.140625" style="1" customWidth="1"/>
    <col min="15108" max="15108" width="59.7109375" style="1" customWidth="1"/>
    <col min="15109" max="15109" width="17.5703125" style="1" customWidth="1"/>
    <col min="15110" max="15110" width="15.140625" style="1" customWidth="1"/>
    <col min="15111" max="15111" width="13.7109375" style="1" customWidth="1"/>
    <col min="15112" max="15112" width="14" style="1" customWidth="1"/>
    <col min="15113" max="15113" width="15.28515625" style="1" customWidth="1"/>
    <col min="15114" max="15114" width="20.28515625" style="1" customWidth="1"/>
    <col min="15115" max="15115" width="1.85546875" style="1" customWidth="1"/>
    <col min="15116" max="15116" width="12.42578125" style="1" customWidth="1"/>
    <col min="15117" max="15119" width="11.42578125" style="1" customWidth="1"/>
    <col min="15120" max="15120" width="14.42578125" style="1" customWidth="1"/>
    <col min="15121" max="15360" width="9.140625" style="1"/>
    <col min="15361" max="15361" width="1.85546875" style="1" customWidth="1"/>
    <col min="15362" max="15362" width="4" style="1" customWidth="1"/>
    <col min="15363" max="15363" width="22.140625" style="1" customWidth="1"/>
    <col min="15364" max="15364" width="59.7109375" style="1" customWidth="1"/>
    <col min="15365" max="15365" width="17.5703125" style="1" customWidth="1"/>
    <col min="15366" max="15366" width="15.140625" style="1" customWidth="1"/>
    <col min="15367" max="15367" width="13.7109375" style="1" customWidth="1"/>
    <col min="15368" max="15368" width="14" style="1" customWidth="1"/>
    <col min="15369" max="15369" width="15.28515625" style="1" customWidth="1"/>
    <col min="15370" max="15370" width="20.28515625" style="1" customWidth="1"/>
    <col min="15371" max="15371" width="1.85546875" style="1" customWidth="1"/>
    <col min="15372" max="15372" width="12.42578125" style="1" customWidth="1"/>
    <col min="15373" max="15375" width="11.42578125" style="1" customWidth="1"/>
    <col min="15376" max="15376" width="14.42578125" style="1" customWidth="1"/>
    <col min="15377" max="15616" width="9.140625" style="1"/>
    <col min="15617" max="15617" width="1.85546875" style="1" customWidth="1"/>
    <col min="15618" max="15618" width="4" style="1" customWidth="1"/>
    <col min="15619" max="15619" width="22.140625" style="1" customWidth="1"/>
    <col min="15620" max="15620" width="59.7109375" style="1" customWidth="1"/>
    <col min="15621" max="15621" width="17.5703125" style="1" customWidth="1"/>
    <col min="15622" max="15622" width="15.140625" style="1" customWidth="1"/>
    <col min="15623" max="15623" width="13.7109375" style="1" customWidth="1"/>
    <col min="15624" max="15624" width="14" style="1" customWidth="1"/>
    <col min="15625" max="15625" width="15.28515625" style="1" customWidth="1"/>
    <col min="15626" max="15626" width="20.28515625" style="1" customWidth="1"/>
    <col min="15627" max="15627" width="1.85546875" style="1" customWidth="1"/>
    <col min="15628" max="15628" width="12.42578125" style="1" customWidth="1"/>
    <col min="15629" max="15631" width="11.42578125" style="1" customWidth="1"/>
    <col min="15632" max="15632" width="14.42578125" style="1" customWidth="1"/>
    <col min="15633" max="15872" width="9.140625" style="1"/>
    <col min="15873" max="15873" width="1.85546875" style="1" customWidth="1"/>
    <col min="15874" max="15874" width="4" style="1" customWidth="1"/>
    <col min="15875" max="15875" width="22.140625" style="1" customWidth="1"/>
    <col min="15876" max="15876" width="59.7109375" style="1" customWidth="1"/>
    <col min="15877" max="15877" width="17.5703125" style="1" customWidth="1"/>
    <col min="15878" max="15878" width="15.140625" style="1" customWidth="1"/>
    <col min="15879" max="15879" width="13.7109375" style="1" customWidth="1"/>
    <col min="15880" max="15880" width="14" style="1" customWidth="1"/>
    <col min="15881" max="15881" width="15.28515625" style="1" customWidth="1"/>
    <col min="15882" max="15882" width="20.28515625" style="1" customWidth="1"/>
    <col min="15883" max="15883" width="1.85546875" style="1" customWidth="1"/>
    <col min="15884" max="15884" width="12.42578125" style="1" customWidth="1"/>
    <col min="15885" max="15887" width="11.42578125" style="1" customWidth="1"/>
    <col min="15888" max="15888" width="14.42578125" style="1" customWidth="1"/>
    <col min="15889" max="16128" width="9.140625" style="1"/>
    <col min="16129" max="16129" width="1.85546875" style="1" customWidth="1"/>
    <col min="16130" max="16130" width="4" style="1" customWidth="1"/>
    <col min="16131" max="16131" width="22.140625" style="1" customWidth="1"/>
    <col min="16132" max="16132" width="59.7109375" style="1" customWidth="1"/>
    <col min="16133" max="16133" width="17.5703125" style="1" customWidth="1"/>
    <col min="16134" max="16134" width="15.140625" style="1" customWidth="1"/>
    <col min="16135" max="16135" width="13.7109375" style="1" customWidth="1"/>
    <col min="16136" max="16136" width="14" style="1" customWidth="1"/>
    <col min="16137" max="16137" width="15.28515625" style="1" customWidth="1"/>
    <col min="16138" max="16138" width="20.28515625" style="1" customWidth="1"/>
    <col min="16139" max="16139" width="1.85546875" style="1" customWidth="1"/>
    <col min="16140" max="16140" width="12.42578125" style="1" customWidth="1"/>
    <col min="16141" max="16143" width="11.42578125" style="1" customWidth="1"/>
    <col min="16144" max="16144" width="14.42578125" style="1" customWidth="1"/>
    <col min="16145" max="16384" width="9.140625" style="1"/>
  </cols>
  <sheetData>
    <row r="1" spans="1:16" ht="20.25" hidden="1" customHeight="1" x14ac:dyDescent="0.25">
      <c r="F1" s="4"/>
      <c r="G1" s="5"/>
      <c r="H1" s="5"/>
      <c r="I1" s="5"/>
      <c r="J1" s="5"/>
      <c r="K1" s="6"/>
      <c r="P1" s="11"/>
    </row>
    <row r="2" spans="1:16" ht="11.25" hidden="1" customHeight="1" x14ac:dyDescent="0.25">
      <c r="E2" s="2"/>
      <c r="F2" s="12"/>
      <c r="G2" s="5"/>
      <c r="H2" s="13"/>
      <c r="I2" s="13"/>
      <c r="J2" s="14" t="s">
        <v>0</v>
      </c>
      <c r="L2" s="8"/>
      <c r="P2" s="11"/>
    </row>
    <row r="3" spans="1:16" ht="12" hidden="1" customHeight="1" x14ac:dyDescent="0.25">
      <c r="F3" s="12"/>
      <c r="G3" s="5"/>
      <c r="H3" s="5"/>
      <c r="I3" s="5"/>
      <c r="J3" s="15" t="s">
        <v>1</v>
      </c>
      <c r="L3" s="8"/>
      <c r="P3" s="11"/>
    </row>
    <row r="4" spans="1:16" ht="15" hidden="1" customHeight="1" x14ac:dyDescent="0.25">
      <c r="E4" s="16" t="s">
        <v>2</v>
      </c>
      <c r="F4" s="12"/>
      <c r="G4" s="5"/>
      <c r="H4" s="5"/>
      <c r="I4" s="5"/>
      <c r="J4" s="5"/>
      <c r="L4" s="8"/>
      <c r="P4" s="11"/>
    </row>
    <row r="5" spans="1:16" ht="12.75" x14ac:dyDescent="0.25">
      <c r="F5" s="4"/>
      <c r="G5" s="5"/>
      <c r="H5" s="5"/>
      <c r="I5" s="5"/>
      <c r="J5" s="17" t="s">
        <v>3</v>
      </c>
      <c r="K5" s="6"/>
      <c r="L5" s="8"/>
      <c r="P5" s="11"/>
    </row>
    <row r="6" spans="1:16" ht="12.75" x14ac:dyDescent="0.25">
      <c r="E6" s="18"/>
      <c r="F6" s="19"/>
      <c r="J6" s="17" t="s">
        <v>4</v>
      </c>
      <c r="K6" s="20"/>
    </row>
    <row r="7" spans="1:16" ht="15" x14ac:dyDescent="0.25">
      <c r="D7" s="18"/>
      <c r="E7" s="21"/>
      <c r="F7" s="21"/>
      <c r="G7" s="21"/>
      <c r="H7" s="21"/>
      <c r="J7" s="17" t="s">
        <v>5</v>
      </c>
      <c r="K7" s="20"/>
      <c r="N7" s="22"/>
      <c r="O7" s="23"/>
    </row>
    <row r="8" spans="1:16" s="24" customFormat="1" ht="15.75" x14ac:dyDescent="0.25">
      <c r="B8" s="25"/>
      <c r="C8" s="26"/>
      <c r="D8" s="26"/>
      <c r="E8" s="27"/>
      <c r="F8" s="27"/>
      <c r="G8" s="27"/>
      <c r="H8" s="27"/>
      <c r="I8" s="28"/>
      <c r="J8" s="17" t="s">
        <v>6</v>
      </c>
      <c r="K8" s="20"/>
      <c r="L8" s="7"/>
      <c r="M8" s="8"/>
      <c r="N8" s="29"/>
      <c r="O8" s="30"/>
    </row>
    <row r="9" spans="1:16" s="31" customFormat="1" ht="15" x14ac:dyDescent="0.25">
      <c r="J9" s="32" t="s">
        <v>7</v>
      </c>
      <c r="K9" s="20"/>
      <c r="L9" s="7"/>
      <c r="M9" s="8"/>
      <c r="N9" s="29"/>
      <c r="O9" s="30"/>
    </row>
    <row r="10" spans="1:16" ht="20.25" x14ac:dyDescent="0.25">
      <c r="B10" s="33"/>
      <c r="C10" s="34"/>
      <c r="D10" s="35"/>
      <c r="E10" s="35"/>
      <c r="F10" s="36"/>
      <c r="G10" s="37"/>
      <c r="H10" s="37"/>
      <c r="I10" s="37"/>
      <c r="J10" s="38"/>
      <c r="K10" s="39"/>
      <c r="L10" s="40"/>
      <c r="M10" s="41"/>
      <c r="N10" s="29"/>
      <c r="O10" s="30"/>
    </row>
    <row r="11" spans="1:16" ht="18.75" customHeight="1" thickBot="1" x14ac:dyDescent="0.3">
      <c r="A11" s="42"/>
      <c r="D11" s="43"/>
      <c r="E11" s="2"/>
      <c r="J11" s="44"/>
      <c r="K11" s="45"/>
      <c r="L11" s="46"/>
      <c r="N11" s="47"/>
    </row>
    <row r="12" spans="1:16" s="48" customFormat="1" ht="17.25" thickTop="1" thickBot="1" x14ac:dyDescent="0.3">
      <c r="C12" s="49" t="s">
        <v>8</v>
      </c>
      <c r="D12" s="50" t="s">
        <v>9</v>
      </c>
      <c r="F12" s="51" t="s">
        <v>10</v>
      </c>
      <c r="G12" s="51"/>
      <c r="H12" s="51"/>
      <c r="I12" s="51"/>
      <c r="J12" s="52"/>
      <c r="K12" s="53"/>
      <c r="L12" s="54"/>
      <c r="M12" s="55"/>
      <c r="N12" s="56"/>
      <c r="O12" s="57"/>
    </row>
    <row r="13" spans="1:16" s="48" customFormat="1" ht="17.25" thickTop="1" thickBot="1" x14ac:dyDescent="0.3">
      <c r="B13" s="58"/>
      <c r="C13" s="59" t="s">
        <v>11</v>
      </c>
      <c r="D13" s="60" t="s">
        <v>12</v>
      </c>
      <c r="F13" s="61" t="s">
        <v>13</v>
      </c>
      <c r="G13" s="61" t="s">
        <v>14</v>
      </c>
      <c r="H13" s="61" t="s">
        <v>15</v>
      </c>
      <c r="I13" s="61" t="s">
        <v>16</v>
      </c>
      <c r="J13" s="62" t="s">
        <v>17</v>
      </c>
      <c r="K13" s="53"/>
      <c r="L13" s="63"/>
      <c r="M13" s="55"/>
      <c r="N13" s="56"/>
      <c r="O13" s="57"/>
    </row>
    <row r="14" spans="1:16" s="48" customFormat="1" ht="17.25" thickTop="1" thickBot="1" x14ac:dyDescent="0.3">
      <c r="B14" s="58"/>
      <c r="C14" s="49" t="s">
        <v>18</v>
      </c>
      <c r="D14" s="50" t="s">
        <v>19</v>
      </c>
      <c r="F14" s="64">
        <v>32</v>
      </c>
      <c r="G14" s="61"/>
      <c r="H14" s="61"/>
      <c r="I14" s="61"/>
      <c r="J14" s="62"/>
      <c r="K14" s="53"/>
      <c r="L14" s="63"/>
      <c r="M14" s="55"/>
      <c r="N14" s="56"/>
      <c r="O14" s="57"/>
    </row>
    <row r="15" spans="1:16" s="48" customFormat="1" ht="17.25" thickTop="1" thickBot="1" x14ac:dyDescent="0.3">
      <c r="B15" s="58"/>
      <c r="C15" s="49" t="s">
        <v>20</v>
      </c>
      <c r="D15" s="50" t="s">
        <v>21</v>
      </c>
      <c r="F15" s="65"/>
      <c r="G15" s="65"/>
      <c r="H15" s="65"/>
      <c r="I15" s="65"/>
      <c r="J15" s="52"/>
      <c r="K15" s="53"/>
      <c r="L15" s="63"/>
      <c r="M15" s="55"/>
      <c r="N15" s="56"/>
      <c r="O15" s="57"/>
    </row>
    <row r="16" spans="1:16" s="48" customFormat="1" ht="18" thickTop="1" thickBot="1" x14ac:dyDescent="0.35">
      <c r="B16" s="58"/>
      <c r="C16" s="49" t="s">
        <v>22</v>
      </c>
      <c r="D16" s="50" t="s">
        <v>23</v>
      </c>
      <c r="E16" s="66"/>
      <c r="F16" s="65"/>
      <c r="G16" s="65"/>
      <c r="H16" s="65"/>
      <c r="I16" s="65"/>
      <c r="J16" s="52"/>
      <c r="K16" s="53"/>
      <c r="L16" s="63"/>
      <c r="M16" s="55"/>
      <c r="N16" s="56"/>
      <c r="O16" s="57"/>
    </row>
    <row r="17" spans="2:16" s="48" customFormat="1" ht="18" thickTop="1" thickBot="1" x14ac:dyDescent="0.35">
      <c r="B17" s="58"/>
      <c r="C17" s="49" t="s">
        <v>24</v>
      </c>
      <c r="D17" s="50" t="s">
        <v>25</v>
      </c>
      <c r="E17" s="66"/>
      <c r="F17" s="65"/>
      <c r="G17" s="65"/>
      <c r="H17" s="65"/>
      <c r="I17" s="65"/>
      <c r="J17" s="52"/>
      <c r="K17" s="53"/>
      <c r="L17" s="63"/>
      <c r="M17" s="55"/>
      <c r="N17" s="56"/>
      <c r="O17" s="57"/>
    </row>
    <row r="18" spans="2:16" s="48" customFormat="1" ht="51" customHeight="1" thickTop="1" x14ac:dyDescent="0.3">
      <c r="B18" s="58"/>
      <c r="D18" s="67"/>
      <c r="E18" s="66"/>
      <c r="F18" s="68" t="s">
        <v>26</v>
      </c>
      <c r="G18" s="68"/>
      <c r="H18" s="68"/>
      <c r="I18" s="69"/>
      <c r="J18" s="52"/>
      <c r="K18" s="53"/>
      <c r="L18" s="63"/>
      <c r="M18" s="55"/>
      <c r="N18" s="56"/>
      <c r="O18" s="57"/>
    </row>
    <row r="19" spans="2:16" ht="17.25" thickBot="1" x14ac:dyDescent="0.35">
      <c r="B19" s="70"/>
      <c r="C19" s="4"/>
      <c r="E19" s="71"/>
      <c r="H19" s="72"/>
      <c r="I19" s="72"/>
      <c r="J19" s="73"/>
      <c r="K19" s="45"/>
      <c r="L19" s="46"/>
      <c r="N19" s="47"/>
    </row>
    <row r="20" spans="2:16" ht="39" thickBot="1" x14ac:dyDescent="0.3">
      <c r="B20" s="74" t="s">
        <v>27</v>
      </c>
      <c r="C20" s="75" t="s">
        <v>28</v>
      </c>
      <c r="D20" s="75" t="s">
        <v>29</v>
      </c>
      <c r="E20" s="75" t="s">
        <v>30</v>
      </c>
      <c r="F20" s="75" t="s">
        <v>31</v>
      </c>
      <c r="G20" s="75" t="s">
        <v>32</v>
      </c>
      <c r="H20" s="76" t="s">
        <v>33</v>
      </c>
      <c r="I20" s="77" t="s">
        <v>34</v>
      </c>
      <c r="J20" s="78" t="s">
        <v>35</v>
      </c>
      <c r="K20" s="79"/>
      <c r="L20" s="80" t="s">
        <v>36</v>
      </c>
      <c r="M20" s="80" t="s">
        <v>37</v>
      </c>
      <c r="N20" s="80" t="s">
        <v>38</v>
      </c>
      <c r="O20" s="80" t="s">
        <v>39</v>
      </c>
      <c r="P20" s="81"/>
    </row>
    <row r="21" spans="2:16" ht="31.5" x14ac:dyDescent="0.25">
      <c r="B21" s="82">
        <v>1</v>
      </c>
      <c r="C21" s="83"/>
      <c r="D21" s="84" t="s">
        <v>40</v>
      </c>
      <c r="E21" s="85" t="s">
        <v>41</v>
      </c>
      <c r="F21" s="86">
        <v>5100</v>
      </c>
      <c r="G21" s="87">
        <v>4080</v>
      </c>
      <c r="H21" s="88">
        <v>0</v>
      </c>
      <c r="I21" s="89">
        <f>F21*H21</f>
        <v>0</v>
      </c>
      <c r="J21" s="90">
        <f>G21*H21</f>
        <v>0</v>
      </c>
      <c r="K21" s="81"/>
      <c r="L21" s="91">
        <f t="shared" ref="L21:L38" si="0">H21*N21</f>
        <v>0</v>
      </c>
      <c r="M21" s="92">
        <f t="shared" ref="M21:M38" si="1">H21*O21</f>
        <v>0</v>
      </c>
      <c r="N21" s="93">
        <f>1.77*0.91*0.025</f>
        <v>4.0267500000000005E-2</v>
      </c>
      <c r="O21" s="94">
        <v>23</v>
      </c>
      <c r="P21" s="81"/>
    </row>
    <row r="22" spans="2:16" ht="31.5" x14ac:dyDescent="0.25">
      <c r="B22" s="95">
        <f>B21+1</f>
        <v>2</v>
      </c>
      <c r="C22" s="96"/>
      <c r="D22" s="97" t="s">
        <v>42</v>
      </c>
      <c r="E22" s="98" t="s">
        <v>43</v>
      </c>
      <c r="F22" s="99">
        <v>2300</v>
      </c>
      <c r="G22" s="100">
        <v>1840</v>
      </c>
      <c r="H22" s="101">
        <v>0</v>
      </c>
      <c r="I22" s="102">
        <f t="shared" ref="I22:I38" si="2">F22*H22</f>
        <v>0</v>
      </c>
      <c r="J22" s="103">
        <f t="shared" ref="J22:J38" si="3">G22*H22</f>
        <v>0</v>
      </c>
      <c r="K22" s="79"/>
      <c r="L22" s="91">
        <f t="shared" si="0"/>
        <v>0</v>
      </c>
      <c r="M22" s="92">
        <f t="shared" si="1"/>
        <v>0</v>
      </c>
      <c r="N22" s="93">
        <f>0.61*0.91*0.025</f>
        <v>1.3877500000000001E-2</v>
      </c>
      <c r="O22" s="94">
        <v>8</v>
      </c>
      <c r="P22" s="81"/>
    </row>
    <row r="23" spans="2:16" ht="47.25" x14ac:dyDescent="0.25">
      <c r="B23" s="95">
        <f t="shared" ref="B23:B37" si="4">B22+1</f>
        <v>3</v>
      </c>
      <c r="C23" s="104"/>
      <c r="D23" s="105" t="s">
        <v>44</v>
      </c>
      <c r="E23" s="98" t="s">
        <v>45</v>
      </c>
      <c r="F23" s="99">
        <v>8400</v>
      </c>
      <c r="G23" s="100">
        <v>6720</v>
      </c>
      <c r="H23" s="101">
        <v>0</v>
      </c>
      <c r="I23" s="102">
        <f t="shared" si="2"/>
        <v>0</v>
      </c>
      <c r="J23" s="103">
        <f t="shared" si="3"/>
        <v>0</v>
      </c>
      <c r="K23" s="81"/>
      <c r="L23" s="91">
        <f t="shared" si="0"/>
        <v>0</v>
      </c>
      <c r="M23" s="92">
        <f t="shared" si="1"/>
        <v>0</v>
      </c>
      <c r="N23" s="93">
        <f>1.51*0.91*0.05</f>
        <v>6.8705000000000002E-2</v>
      </c>
      <c r="O23" s="94">
        <v>38</v>
      </c>
      <c r="P23" s="81"/>
    </row>
    <row r="24" spans="2:16" ht="33" customHeight="1" x14ac:dyDescent="0.25">
      <c r="B24" s="95">
        <f t="shared" si="4"/>
        <v>4</v>
      </c>
      <c r="C24" s="106"/>
      <c r="D24" s="105" t="s">
        <v>46</v>
      </c>
      <c r="E24" s="107" t="s">
        <v>47</v>
      </c>
      <c r="F24" s="99">
        <v>15200</v>
      </c>
      <c r="G24" s="100">
        <v>12160</v>
      </c>
      <c r="H24" s="101">
        <v>0</v>
      </c>
      <c r="I24" s="102">
        <f t="shared" si="2"/>
        <v>0</v>
      </c>
      <c r="J24" s="103">
        <f t="shared" si="3"/>
        <v>0</v>
      </c>
      <c r="K24" s="81"/>
      <c r="L24" s="91">
        <f t="shared" si="0"/>
        <v>0</v>
      </c>
      <c r="M24" s="92">
        <f t="shared" si="1"/>
        <v>0</v>
      </c>
      <c r="N24" s="93">
        <f>0.14</f>
        <v>0.14000000000000001</v>
      </c>
      <c r="O24" s="94">
        <v>42</v>
      </c>
      <c r="P24" s="81"/>
    </row>
    <row r="25" spans="2:16" ht="33" customHeight="1" x14ac:dyDescent="0.25">
      <c r="B25" s="95">
        <f t="shared" si="4"/>
        <v>5</v>
      </c>
      <c r="C25" s="108"/>
      <c r="D25" s="105" t="s">
        <v>48</v>
      </c>
      <c r="E25" s="107" t="s">
        <v>49</v>
      </c>
      <c r="F25" s="99">
        <v>19200</v>
      </c>
      <c r="G25" s="100">
        <v>15360</v>
      </c>
      <c r="H25" s="101">
        <v>0</v>
      </c>
      <c r="I25" s="102">
        <f t="shared" si="2"/>
        <v>0</v>
      </c>
      <c r="J25" s="103">
        <f t="shared" si="3"/>
        <v>0</v>
      </c>
      <c r="K25" s="81"/>
      <c r="L25" s="91">
        <f t="shared" si="0"/>
        <v>0</v>
      </c>
      <c r="M25" s="92">
        <f t="shared" si="1"/>
        <v>0</v>
      </c>
      <c r="N25" s="93">
        <v>0.22</v>
      </c>
      <c r="O25" s="94">
        <v>59</v>
      </c>
      <c r="P25" s="81"/>
    </row>
    <row r="26" spans="2:16" s="8" customFormat="1" ht="40.5" customHeight="1" x14ac:dyDescent="0.25">
      <c r="B26" s="95">
        <f t="shared" si="4"/>
        <v>6</v>
      </c>
      <c r="C26" s="109"/>
      <c r="D26" s="110" t="s">
        <v>50</v>
      </c>
      <c r="E26" s="98" t="s">
        <v>51</v>
      </c>
      <c r="F26" s="99">
        <v>8600</v>
      </c>
      <c r="G26" s="100">
        <v>6880</v>
      </c>
      <c r="H26" s="101">
        <v>0</v>
      </c>
      <c r="I26" s="102">
        <f t="shared" si="2"/>
        <v>0</v>
      </c>
      <c r="J26" s="103">
        <f t="shared" si="3"/>
        <v>0</v>
      </c>
      <c r="K26" s="111"/>
      <c r="L26" s="91">
        <f t="shared" si="0"/>
        <v>0</v>
      </c>
      <c r="M26" s="92">
        <f t="shared" si="1"/>
        <v>0</v>
      </c>
      <c r="N26" s="93">
        <f>0.51*0.45*0.2</f>
        <v>4.5900000000000003E-2</v>
      </c>
      <c r="O26" s="94">
        <v>28</v>
      </c>
      <c r="P26" s="111"/>
    </row>
    <row r="27" spans="2:16" s="8" customFormat="1" ht="40.5" customHeight="1" x14ac:dyDescent="0.25">
      <c r="B27" s="95">
        <f t="shared" si="4"/>
        <v>7</v>
      </c>
      <c r="C27" s="109"/>
      <c r="D27" s="112" t="s">
        <v>52</v>
      </c>
      <c r="E27" s="98" t="s">
        <v>51</v>
      </c>
      <c r="F27" s="99">
        <v>6100</v>
      </c>
      <c r="G27" s="100">
        <v>4880</v>
      </c>
      <c r="H27" s="101">
        <v>0</v>
      </c>
      <c r="I27" s="102">
        <f t="shared" si="2"/>
        <v>0</v>
      </c>
      <c r="J27" s="103">
        <f t="shared" si="3"/>
        <v>0</v>
      </c>
      <c r="K27" s="111"/>
      <c r="L27" s="91">
        <f t="shared" si="0"/>
        <v>0</v>
      </c>
      <c r="M27" s="92">
        <f t="shared" si="1"/>
        <v>0</v>
      </c>
      <c r="N27" s="93">
        <f>0.51*0.45*0.15</f>
        <v>3.4424999999999997E-2</v>
      </c>
      <c r="O27" s="94">
        <v>24</v>
      </c>
      <c r="P27" s="111"/>
    </row>
    <row r="28" spans="2:16" s="8" customFormat="1" ht="40.5" customHeight="1" x14ac:dyDescent="0.25">
      <c r="B28" s="95">
        <f t="shared" si="4"/>
        <v>8</v>
      </c>
      <c r="C28" s="113"/>
      <c r="D28" s="114" t="s">
        <v>53</v>
      </c>
      <c r="E28" s="98" t="s">
        <v>54</v>
      </c>
      <c r="F28" s="99">
        <v>3900</v>
      </c>
      <c r="G28" s="100">
        <v>3120</v>
      </c>
      <c r="H28" s="101">
        <v>0</v>
      </c>
      <c r="I28" s="102">
        <f t="shared" si="2"/>
        <v>0</v>
      </c>
      <c r="J28" s="103">
        <f t="shared" si="3"/>
        <v>0</v>
      </c>
      <c r="K28" s="111"/>
      <c r="L28" s="91">
        <f t="shared" si="0"/>
        <v>0</v>
      </c>
      <c r="M28" s="92">
        <f t="shared" si="1"/>
        <v>0</v>
      </c>
      <c r="N28" s="93">
        <f>0.61*0.81*0.025</f>
        <v>1.2352500000000002E-2</v>
      </c>
      <c r="O28" s="94">
        <v>4</v>
      </c>
      <c r="P28" s="111"/>
    </row>
    <row r="29" spans="2:16" s="8" customFormat="1" ht="40.5" customHeight="1" x14ac:dyDescent="0.25">
      <c r="B29" s="95">
        <f t="shared" si="4"/>
        <v>9</v>
      </c>
      <c r="C29" s="115"/>
      <c r="D29" s="116" t="s">
        <v>55</v>
      </c>
      <c r="E29" s="98" t="s">
        <v>56</v>
      </c>
      <c r="F29" s="99">
        <v>10300</v>
      </c>
      <c r="G29" s="100">
        <v>8240</v>
      </c>
      <c r="H29" s="101">
        <v>0</v>
      </c>
      <c r="I29" s="102">
        <f t="shared" si="2"/>
        <v>0</v>
      </c>
      <c r="J29" s="103">
        <f t="shared" si="3"/>
        <v>0</v>
      </c>
      <c r="K29" s="111"/>
      <c r="L29" s="91">
        <f t="shared" si="0"/>
        <v>0</v>
      </c>
      <c r="M29" s="92">
        <f t="shared" si="1"/>
        <v>0</v>
      </c>
      <c r="N29" s="93">
        <f>0.81*0.45*0.2</f>
        <v>7.2900000000000006E-2</v>
      </c>
      <c r="O29" s="94">
        <v>38</v>
      </c>
      <c r="P29" s="111"/>
    </row>
    <row r="30" spans="2:16" s="8" customFormat="1" ht="54.75" customHeight="1" x14ac:dyDescent="0.25">
      <c r="B30" s="95">
        <f t="shared" si="4"/>
        <v>10</v>
      </c>
      <c r="C30" s="109"/>
      <c r="D30" s="117" t="s">
        <v>57</v>
      </c>
      <c r="E30" s="98" t="s">
        <v>58</v>
      </c>
      <c r="F30" s="118">
        <v>21200</v>
      </c>
      <c r="G30" s="100">
        <v>16960</v>
      </c>
      <c r="H30" s="101">
        <v>0</v>
      </c>
      <c r="I30" s="102">
        <f t="shared" si="2"/>
        <v>0</v>
      </c>
      <c r="J30" s="103">
        <f t="shared" si="3"/>
        <v>0</v>
      </c>
      <c r="K30" s="111"/>
      <c r="L30" s="91">
        <f t="shared" si="0"/>
        <v>0</v>
      </c>
      <c r="M30" s="92">
        <f t="shared" si="1"/>
        <v>0</v>
      </c>
      <c r="N30" s="93">
        <f>1.41*0.56*0.25</f>
        <v>0.19740000000000002</v>
      </c>
      <c r="O30" s="94">
        <v>80</v>
      </c>
      <c r="P30" s="111"/>
    </row>
    <row r="31" spans="2:16" s="8" customFormat="1" ht="54.75" customHeight="1" x14ac:dyDescent="0.25">
      <c r="B31" s="95">
        <f t="shared" si="4"/>
        <v>11</v>
      </c>
      <c r="C31" s="109"/>
      <c r="D31" s="117" t="s">
        <v>59</v>
      </c>
      <c r="E31" s="98" t="s">
        <v>60</v>
      </c>
      <c r="F31" s="118">
        <v>12100</v>
      </c>
      <c r="G31" s="100">
        <v>9680</v>
      </c>
      <c r="H31" s="101">
        <v>0</v>
      </c>
      <c r="I31" s="102">
        <f t="shared" si="2"/>
        <v>0</v>
      </c>
      <c r="J31" s="103">
        <f t="shared" si="3"/>
        <v>0</v>
      </c>
      <c r="K31" s="111"/>
      <c r="L31" s="91">
        <f t="shared" si="0"/>
        <v>0</v>
      </c>
      <c r="M31" s="92">
        <f t="shared" si="1"/>
        <v>0</v>
      </c>
      <c r="N31" s="93">
        <f>0.6*0.8*0.2</f>
        <v>9.6000000000000002E-2</v>
      </c>
      <c r="O31" s="94">
        <v>46</v>
      </c>
      <c r="P31" s="111"/>
    </row>
    <row r="32" spans="2:16" ht="54.75" customHeight="1" x14ac:dyDescent="0.25">
      <c r="B32" s="95">
        <f t="shared" si="4"/>
        <v>12</v>
      </c>
      <c r="C32" s="119"/>
      <c r="D32" s="116" t="s">
        <v>61</v>
      </c>
      <c r="E32" s="98" t="s">
        <v>62</v>
      </c>
      <c r="F32" s="118">
        <v>5090</v>
      </c>
      <c r="G32" s="100">
        <v>4072</v>
      </c>
      <c r="H32" s="101">
        <v>0</v>
      </c>
      <c r="I32" s="102">
        <f t="shared" si="2"/>
        <v>0</v>
      </c>
      <c r="J32" s="103">
        <f t="shared" si="3"/>
        <v>0</v>
      </c>
      <c r="K32" s="81"/>
      <c r="L32" s="91">
        <f t="shared" si="0"/>
        <v>0</v>
      </c>
      <c r="M32" s="92">
        <f t="shared" si="1"/>
        <v>0</v>
      </c>
      <c r="N32" s="93">
        <f>0.71*0.51*0.1</f>
        <v>3.6209999999999999E-2</v>
      </c>
      <c r="O32" s="94">
        <v>20</v>
      </c>
      <c r="P32" s="81"/>
    </row>
    <row r="33" spans="2:16" s="8" customFormat="1" ht="33" customHeight="1" x14ac:dyDescent="0.25">
      <c r="B33" s="95">
        <f t="shared" si="4"/>
        <v>13</v>
      </c>
      <c r="C33" s="113"/>
      <c r="D33" s="120" t="s">
        <v>63</v>
      </c>
      <c r="E33" s="98" t="s">
        <v>64</v>
      </c>
      <c r="F33" s="118">
        <v>7000</v>
      </c>
      <c r="G33" s="100">
        <v>5600</v>
      </c>
      <c r="H33" s="101">
        <v>0</v>
      </c>
      <c r="I33" s="102">
        <f t="shared" si="2"/>
        <v>0</v>
      </c>
      <c r="J33" s="103">
        <f t="shared" si="3"/>
        <v>0</v>
      </c>
      <c r="K33" s="111"/>
      <c r="L33" s="91">
        <f t="shared" si="0"/>
        <v>0</v>
      </c>
      <c r="M33" s="92">
        <f t="shared" si="1"/>
        <v>0</v>
      </c>
      <c r="N33" s="93">
        <f>0.91*0.45*0.15</f>
        <v>6.1425E-2</v>
      </c>
      <c r="O33" s="94">
        <v>31</v>
      </c>
      <c r="P33" s="111"/>
    </row>
    <row r="34" spans="2:16" s="8" customFormat="1" ht="33" customHeight="1" x14ac:dyDescent="0.25">
      <c r="B34" s="95">
        <f t="shared" si="4"/>
        <v>14</v>
      </c>
      <c r="C34" s="121"/>
      <c r="D34" s="120" t="s">
        <v>63</v>
      </c>
      <c r="E34" s="98" t="s">
        <v>65</v>
      </c>
      <c r="F34" s="118">
        <v>8200</v>
      </c>
      <c r="G34" s="100">
        <v>6560</v>
      </c>
      <c r="H34" s="101">
        <v>0</v>
      </c>
      <c r="I34" s="102">
        <f t="shared" si="2"/>
        <v>0</v>
      </c>
      <c r="J34" s="103">
        <f t="shared" si="3"/>
        <v>0</v>
      </c>
      <c r="K34" s="111"/>
      <c r="L34" s="91">
        <f t="shared" si="0"/>
        <v>0</v>
      </c>
      <c r="M34" s="92">
        <f t="shared" si="1"/>
        <v>0</v>
      </c>
      <c r="N34" s="93">
        <f>0.91*0.56*0.15</f>
        <v>7.6440000000000008E-2</v>
      </c>
      <c r="O34" s="94">
        <v>38</v>
      </c>
      <c r="P34" s="111"/>
    </row>
    <row r="35" spans="2:16" s="8" customFormat="1" ht="33" customHeight="1" x14ac:dyDescent="0.25">
      <c r="B35" s="95">
        <f t="shared" si="4"/>
        <v>15</v>
      </c>
      <c r="C35" s="115"/>
      <c r="D35" s="122" t="s">
        <v>66</v>
      </c>
      <c r="E35" s="98" t="s">
        <v>67</v>
      </c>
      <c r="F35" s="118">
        <v>8100</v>
      </c>
      <c r="G35" s="100">
        <v>6480</v>
      </c>
      <c r="H35" s="101">
        <v>0</v>
      </c>
      <c r="I35" s="102">
        <f t="shared" si="2"/>
        <v>0</v>
      </c>
      <c r="J35" s="103">
        <f t="shared" si="3"/>
        <v>0</v>
      </c>
      <c r="K35" s="111"/>
      <c r="L35" s="91">
        <f t="shared" si="0"/>
        <v>0</v>
      </c>
      <c r="M35" s="92">
        <f t="shared" si="1"/>
        <v>0</v>
      </c>
      <c r="N35" s="93">
        <f>0.91*1.41*0.05</f>
        <v>6.4155000000000004E-2</v>
      </c>
      <c r="O35" s="94">
        <v>27</v>
      </c>
      <c r="P35" s="111"/>
    </row>
    <row r="36" spans="2:16" s="8" customFormat="1" ht="38.25" customHeight="1" x14ac:dyDescent="0.25">
      <c r="B36" s="95">
        <f t="shared" si="4"/>
        <v>16</v>
      </c>
      <c r="C36" s="113"/>
      <c r="D36" s="105" t="s">
        <v>68</v>
      </c>
      <c r="E36" s="98" t="s">
        <v>69</v>
      </c>
      <c r="F36" s="118">
        <v>33800</v>
      </c>
      <c r="G36" s="100">
        <v>27040</v>
      </c>
      <c r="H36" s="101">
        <v>0</v>
      </c>
      <c r="I36" s="102">
        <f t="shared" si="2"/>
        <v>0</v>
      </c>
      <c r="J36" s="103">
        <f t="shared" si="3"/>
        <v>0</v>
      </c>
      <c r="K36" s="111"/>
      <c r="L36" s="91">
        <f t="shared" si="0"/>
        <v>0</v>
      </c>
      <c r="M36" s="92">
        <f t="shared" si="1"/>
        <v>0</v>
      </c>
      <c r="N36" s="93">
        <f>0.45*2*0.3</f>
        <v>0.27</v>
      </c>
      <c r="O36" s="94">
        <v>127</v>
      </c>
      <c r="P36" s="111"/>
    </row>
    <row r="37" spans="2:16" s="8" customFormat="1" ht="38.25" customHeight="1" x14ac:dyDescent="0.25">
      <c r="B37" s="95">
        <f t="shared" si="4"/>
        <v>17</v>
      </c>
      <c r="C37" s="121"/>
      <c r="D37" s="123" t="s">
        <v>70</v>
      </c>
      <c r="E37" s="98" t="s">
        <v>71</v>
      </c>
      <c r="F37" s="118">
        <v>40700</v>
      </c>
      <c r="G37" s="100">
        <v>32560</v>
      </c>
      <c r="H37" s="101">
        <v>0</v>
      </c>
      <c r="I37" s="102">
        <f t="shared" si="2"/>
        <v>0</v>
      </c>
      <c r="J37" s="103">
        <f t="shared" si="3"/>
        <v>0</v>
      </c>
      <c r="K37" s="111"/>
      <c r="L37" s="91">
        <f t="shared" si="0"/>
        <v>0</v>
      </c>
      <c r="M37" s="92">
        <f t="shared" si="1"/>
        <v>0</v>
      </c>
      <c r="N37" s="93">
        <f>0.55*2*0.3</f>
        <v>0.33</v>
      </c>
      <c r="O37" s="94">
        <v>161</v>
      </c>
      <c r="P37" s="111"/>
    </row>
    <row r="38" spans="2:16" ht="55.5" customHeight="1" thickBot="1" x14ac:dyDescent="0.3">
      <c r="B38" s="124">
        <v>18</v>
      </c>
      <c r="C38" s="125"/>
      <c r="D38" s="126" t="s">
        <v>72</v>
      </c>
      <c r="E38" s="127" t="s">
        <v>73</v>
      </c>
      <c r="F38" s="128">
        <v>58400</v>
      </c>
      <c r="G38" s="129">
        <v>46720</v>
      </c>
      <c r="H38" s="130">
        <v>0</v>
      </c>
      <c r="I38" s="131">
        <f t="shared" si="2"/>
        <v>0</v>
      </c>
      <c r="J38" s="132">
        <f t="shared" si="3"/>
        <v>0</v>
      </c>
      <c r="K38" s="81"/>
      <c r="L38" s="91">
        <f t="shared" si="0"/>
        <v>0</v>
      </c>
      <c r="M38" s="92">
        <f t="shared" si="1"/>
        <v>0</v>
      </c>
      <c r="N38" s="93">
        <f>0.6*2*0.5</f>
        <v>0.6</v>
      </c>
      <c r="O38" s="94">
        <v>194</v>
      </c>
      <c r="P38" s="81"/>
    </row>
    <row r="39" spans="2:16" ht="18.75" x14ac:dyDescent="0.25">
      <c r="B39" s="133"/>
      <c r="C39" s="133"/>
      <c r="D39" s="134"/>
      <c r="E39" s="135"/>
      <c r="F39" s="136"/>
      <c r="G39" s="136"/>
      <c r="H39" s="137"/>
      <c r="I39" s="138" t="s">
        <v>74</v>
      </c>
      <c r="J39" s="139">
        <f>SUM(J21:J38)</f>
        <v>0</v>
      </c>
      <c r="K39" s="140"/>
      <c r="L39" s="141">
        <f>SUM(L21:L38)</f>
        <v>0</v>
      </c>
      <c r="M39" s="141">
        <f>SUM(M21:M38)</f>
        <v>0</v>
      </c>
      <c r="N39" s="142"/>
      <c r="O39" s="143"/>
      <c r="P39" s="81"/>
    </row>
    <row r="40" spans="2:16" ht="15.75" customHeight="1" x14ac:dyDescent="0.25">
      <c r="B40" s="144"/>
      <c r="C40" s="145"/>
      <c r="D40" s="134"/>
      <c r="E40" s="146"/>
      <c r="F40" s="147"/>
      <c r="G40" s="147"/>
      <c r="H40" s="148"/>
      <c r="I40" s="149"/>
      <c r="J40" s="150"/>
      <c r="K40" s="140"/>
      <c r="L40" s="151" t="s">
        <v>75</v>
      </c>
      <c r="M40" s="151" t="s">
        <v>76</v>
      </c>
      <c r="N40" s="142"/>
      <c r="O40" s="143"/>
      <c r="P40" s="81"/>
    </row>
    <row r="41" spans="2:16" ht="13.5" customHeight="1" x14ac:dyDescent="0.25">
      <c r="B41" s="152"/>
      <c r="C41" s="152"/>
      <c r="D41" s="153"/>
      <c r="E41" s="154"/>
      <c r="F41" s="155"/>
      <c r="G41" s="156"/>
      <c r="H41" s="134"/>
      <c r="I41" s="134"/>
      <c r="J41" s="150"/>
      <c r="K41" s="140"/>
      <c r="L41" s="157"/>
      <c r="M41" s="158"/>
      <c r="N41" s="143"/>
      <c r="O41" s="143"/>
      <c r="P41" s="81"/>
    </row>
    <row r="42" spans="2:16" ht="15.75" customHeight="1" x14ac:dyDescent="0.25">
      <c r="B42" s="153"/>
      <c r="C42" s="153"/>
      <c r="D42" s="81"/>
      <c r="E42" s="153"/>
      <c r="F42" s="159"/>
      <c r="G42" s="160"/>
      <c r="H42" s="1"/>
      <c r="I42" s="161" t="s">
        <v>77</v>
      </c>
      <c r="J42" s="162">
        <f>L39</f>
        <v>0</v>
      </c>
      <c r="K42" s="81"/>
      <c r="L42" s="148"/>
      <c r="M42" s="111"/>
      <c r="N42" s="158"/>
      <c r="O42" s="143"/>
      <c r="P42" s="81"/>
    </row>
    <row r="43" spans="2:16" ht="12.75" x14ac:dyDescent="0.25">
      <c r="B43" s="81"/>
      <c r="C43" s="81"/>
      <c r="D43" s="81"/>
      <c r="E43" s="163"/>
      <c r="F43" s="159"/>
      <c r="G43" s="159"/>
      <c r="H43" s="1"/>
      <c r="I43" s="161" t="s">
        <v>78</v>
      </c>
      <c r="J43" s="164">
        <f>M39</f>
        <v>0</v>
      </c>
      <c r="K43" s="163"/>
      <c r="L43" s="148"/>
      <c r="M43" s="111"/>
      <c r="N43" s="158"/>
      <c r="O43" s="143"/>
      <c r="P43" s="81"/>
    </row>
    <row r="44" spans="2:16" ht="57" customHeight="1" x14ac:dyDescent="0.25">
      <c r="B44" s="81"/>
      <c r="C44" s="81"/>
      <c r="D44" s="165" t="s">
        <v>79</v>
      </c>
      <c r="E44" s="165"/>
      <c r="F44" s="165"/>
      <c r="G44" s="165"/>
      <c r="H44" s="1"/>
      <c r="I44" s="161"/>
      <c r="J44" s="164"/>
      <c r="K44" s="163"/>
      <c r="L44" s="148"/>
      <c r="M44" s="111"/>
      <c r="N44" s="158"/>
      <c r="O44" s="143"/>
      <c r="P44" s="81"/>
    </row>
    <row r="45" spans="2:16" s="6" customFormat="1" ht="35.25" customHeight="1" x14ac:dyDescent="0.25">
      <c r="D45" s="165" t="s">
        <v>80</v>
      </c>
      <c r="E45" s="165"/>
      <c r="F45" s="165"/>
      <c r="G45" s="165"/>
      <c r="H45" s="166"/>
      <c r="I45" s="167"/>
      <c r="L45" s="168"/>
      <c r="M45" s="169"/>
    </row>
    <row r="46" spans="2:16" s="6" customFormat="1" ht="64.5" customHeight="1" x14ac:dyDescent="0.25">
      <c r="D46" s="170" t="s">
        <v>81</v>
      </c>
      <c r="E46" s="170"/>
      <c r="F46" s="170"/>
      <c r="G46" s="170"/>
      <c r="H46" s="166"/>
      <c r="I46" s="167"/>
      <c r="J46" s="171"/>
      <c r="L46" s="168"/>
      <c r="M46" s="169"/>
    </row>
    <row r="47" spans="2:16" s="6" customFormat="1" ht="103.5" customHeight="1" x14ac:dyDescent="0.25">
      <c r="B47" s="172"/>
      <c r="C47" s="172"/>
      <c r="D47" s="170" t="s">
        <v>82</v>
      </c>
      <c r="E47" s="170"/>
      <c r="F47" s="170"/>
      <c r="G47" s="170"/>
      <c r="H47" s="173"/>
      <c r="I47" s="167"/>
      <c r="L47" s="168"/>
      <c r="M47" s="169"/>
      <c r="O47" s="174"/>
    </row>
    <row r="48" spans="2:16" s="6" customFormat="1" ht="67.5" customHeight="1" x14ac:dyDescent="0.25">
      <c r="B48" s="175"/>
      <c r="C48" s="176"/>
      <c r="D48" s="81"/>
      <c r="E48" s="173"/>
      <c r="F48" s="173"/>
      <c r="G48" s="173"/>
      <c r="H48" s="173"/>
      <c r="I48" s="167"/>
      <c r="K48" s="174"/>
    </row>
    <row r="49" spans="2:16" ht="14.25" customHeight="1" x14ac:dyDescent="0.25">
      <c r="B49" s="81"/>
      <c r="C49" s="81"/>
      <c r="D49" s="81"/>
      <c r="E49" s="163"/>
      <c r="F49" s="159"/>
      <c r="G49" s="159"/>
      <c r="H49" s="177"/>
      <c r="I49" s="178"/>
      <c r="J49" s="179"/>
      <c r="K49" s="81"/>
      <c r="L49" s="148"/>
      <c r="M49" s="111"/>
      <c r="N49" s="158"/>
      <c r="O49" s="143"/>
      <c r="P49" s="81"/>
    </row>
    <row r="50" spans="2:16" ht="14.25" customHeight="1" x14ac:dyDescent="0.25">
      <c r="B50" s="81"/>
      <c r="C50" s="81"/>
      <c r="D50" s="81"/>
      <c r="E50" s="163"/>
      <c r="F50" s="159"/>
      <c r="G50" s="159"/>
      <c r="H50" s="177"/>
      <c r="I50" s="178"/>
      <c r="J50" s="180"/>
      <c r="K50" s="81"/>
      <c r="L50" s="148"/>
      <c r="M50" s="111"/>
      <c r="N50" s="158"/>
      <c r="O50" s="143"/>
      <c r="P50" s="81"/>
    </row>
    <row r="51" spans="2:16" ht="14.25" customHeight="1" x14ac:dyDescent="0.25">
      <c r="B51" s="81"/>
      <c r="C51" s="81"/>
      <c r="D51" s="81"/>
      <c r="E51" s="163"/>
      <c r="F51" s="159"/>
      <c r="G51" s="159"/>
      <c r="H51" s="177"/>
      <c r="I51" s="178"/>
      <c r="J51" s="181"/>
      <c r="K51" s="81"/>
      <c r="L51" s="148"/>
      <c r="M51" s="111"/>
      <c r="N51" s="158"/>
      <c r="O51" s="143"/>
      <c r="P51" s="81"/>
    </row>
    <row r="52" spans="2:16" ht="14.25" customHeight="1" x14ac:dyDescent="0.25">
      <c r="B52" s="81"/>
      <c r="C52" s="81"/>
      <c r="D52" s="48"/>
      <c r="E52" s="163"/>
      <c r="F52" s="159"/>
      <c r="G52" s="159"/>
      <c r="H52" s="159"/>
      <c r="I52" s="138"/>
      <c r="J52" s="182"/>
      <c r="K52" s="81"/>
      <c r="P52" s="81"/>
    </row>
    <row r="53" spans="2:16" ht="14.25" customHeight="1" x14ac:dyDescent="0.25">
      <c r="B53" s="48"/>
      <c r="C53" s="48"/>
      <c r="D53" s="48"/>
      <c r="E53" s="48"/>
      <c r="F53" s="183"/>
      <c r="G53" s="183"/>
      <c r="H53" s="48"/>
      <c r="I53" s="48"/>
      <c r="J53" s="48"/>
      <c r="K53" s="6"/>
      <c r="P53" s="11"/>
    </row>
    <row r="54" spans="2:16" ht="14.25" customHeight="1" x14ac:dyDescent="0.25">
      <c r="B54" s="184"/>
      <c r="C54" s="184"/>
      <c r="D54" s="48"/>
      <c r="E54" s="48"/>
      <c r="F54" s="48"/>
      <c r="G54" s="48"/>
      <c r="H54" s="185"/>
      <c r="I54" s="185"/>
      <c r="J54" s="185"/>
      <c r="K54" s="6"/>
      <c r="P54" s="11"/>
    </row>
    <row r="55" spans="2:16" ht="14.25" customHeight="1" x14ac:dyDescent="0.25">
      <c r="B55" s="186"/>
      <c r="C55" s="48"/>
      <c r="D55" s="48"/>
      <c r="E55" s="48"/>
      <c r="F55" s="48"/>
      <c r="G55" s="48"/>
      <c r="H55" s="48"/>
      <c r="I55" s="48"/>
      <c r="J55" s="48"/>
      <c r="K55" s="6"/>
      <c r="P55" s="11"/>
    </row>
    <row r="56" spans="2:16" ht="14.25" customHeight="1" x14ac:dyDescent="0.25">
      <c r="B56" s="48"/>
      <c r="C56" s="48"/>
      <c r="E56" s="48"/>
      <c r="F56" s="48"/>
      <c r="G56" s="48"/>
      <c r="H56" s="48"/>
      <c r="I56" s="48"/>
      <c r="J56" s="48"/>
      <c r="K56" s="6"/>
      <c r="P56" s="11"/>
    </row>
    <row r="57" spans="2:16" ht="14.25" customHeight="1" x14ac:dyDescent="0.25">
      <c r="F57" s="4"/>
      <c r="G57" s="5"/>
      <c r="H57" s="5"/>
      <c r="I57" s="5"/>
      <c r="J57" s="5"/>
      <c r="K57" s="6"/>
      <c r="P57" s="11"/>
    </row>
    <row r="58" spans="2:16" ht="14.25" customHeight="1" x14ac:dyDescent="0.25">
      <c r="C58" s="187"/>
      <c r="E58" s="187"/>
      <c r="F58" s="4"/>
      <c r="G58" s="5"/>
      <c r="H58" s="5"/>
      <c r="I58" s="5"/>
      <c r="J58" s="5"/>
      <c r="K58" s="6"/>
      <c r="P58" s="11"/>
    </row>
    <row r="59" spans="2:16" ht="15.75" x14ac:dyDescent="0.25">
      <c r="C59" s="187"/>
      <c r="E59" s="187"/>
      <c r="F59" s="4"/>
      <c r="G59" s="5"/>
      <c r="H59" s="5"/>
      <c r="I59" s="5"/>
      <c r="J59" s="5"/>
      <c r="K59" s="6"/>
      <c r="P59" s="11"/>
    </row>
    <row r="60" spans="2:16" ht="15.75" x14ac:dyDescent="0.25">
      <c r="C60" s="188"/>
      <c r="E60" s="188"/>
      <c r="F60" s="4"/>
      <c r="G60" s="5"/>
      <c r="H60" s="5"/>
      <c r="I60" s="5"/>
      <c r="J60" s="5"/>
      <c r="K60" s="6"/>
      <c r="P60" s="11"/>
    </row>
    <row r="61" spans="2:16" ht="15.75" x14ac:dyDescent="0.25">
      <c r="C61" s="187"/>
      <c r="E61" s="187"/>
      <c r="F61" s="4"/>
      <c r="G61" s="5"/>
      <c r="H61" s="5"/>
      <c r="I61" s="5"/>
      <c r="J61" s="5"/>
      <c r="K61" s="6"/>
      <c r="P61" s="11"/>
    </row>
    <row r="62" spans="2:16" ht="15.75" x14ac:dyDescent="0.25">
      <c r="C62" s="189"/>
      <c r="E62" s="189"/>
      <c r="F62" s="4"/>
      <c r="G62" s="5"/>
      <c r="H62" s="5"/>
      <c r="I62" s="5"/>
      <c r="J62" s="5"/>
      <c r="K62" s="6"/>
      <c r="P62" s="11"/>
    </row>
  </sheetData>
  <protectedRanges>
    <protectedRange sqref="D13 D15 H21:H38 J20" name="Диапазон2_4"/>
    <protectedRange sqref="H41:I41" name="Диапазон2_2_1"/>
    <protectedRange sqref="I40" name="Диапазон2_1_1"/>
    <protectedRange sqref="D16:D17" name="Диапазон2_3_1_1"/>
  </protectedRanges>
  <mergeCells count="11">
    <mergeCell ref="C36:C37"/>
    <mergeCell ref="D44:G44"/>
    <mergeCell ref="D45:G45"/>
    <mergeCell ref="D46:G46"/>
    <mergeCell ref="D47:G47"/>
    <mergeCell ref="K6:K9"/>
    <mergeCell ref="F12:I12"/>
    <mergeCell ref="F18:H18"/>
    <mergeCell ref="C24:C25"/>
    <mergeCell ref="C28:C29"/>
    <mergeCell ref="C33:C35"/>
  </mergeCells>
  <conditionalFormatting sqref="E21 E23">
    <cfRule type="expression" dxfId="17" priority="11" stopIfTrue="1">
      <formula>$H21&gt;0</formula>
    </cfRule>
  </conditionalFormatting>
  <conditionalFormatting sqref="H54:J54 C12:D12 B39 H41:J41 I40:J40 D14:D17 E39 E41 D39:D40">
    <cfRule type="containsText" dxfId="16" priority="17" stopIfTrue="1" operator="containsText" text="любой">
      <formula>NOT(ISERROR(SEARCH("любой",B12)))</formula>
    </cfRule>
  </conditionalFormatting>
  <conditionalFormatting sqref="I21:J38">
    <cfRule type="cellIs" dxfId="15" priority="16" stopIfTrue="1" operator="greaterThan">
      <formula>0</formula>
    </cfRule>
  </conditionalFormatting>
  <conditionalFormatting sqref="E25 H21:H38">
    <cfRule type="expression" dxfId="14" priority="14" stopIfTrue="1">
      <formula>$H21&gt;0</formula>
    </cfRule>
  </conditionalFormatting>
  <conditionalFormatting sqref="E24">
    <cfRule type="expression" dxfId="13" priority="15" stopIfTrue="1">
      <formula>$H24&gt;0</formula>
    </cfRule>
  </conditionalFormatting>
  <conditionalFormatting sqref="F40:G40">
    <cfRule type="containsText" dxfId="12" priority="13" stopIfTrue="1" operator="containsText" text="любой">
      <formula>NOT(ISERROR(SEARCH("любой",F40)))</formula>
    </cfRule>
  </conditionalFormatting>
  <conditionalFormatting sqref="C13">
    <cfRule type="containsText" dxfId="11" priority="12" stopIfTrue="1" operator="containsText" text="любой">
      <formula>NOT(ISERROR(SEARCH("любой",C13)))</formula>
    </cfRule>
  </conditionalFormatting>
  <conditionalFormatting sqref="E30">
    <cfRule type="expression" dxfId="10" priority="7" stopIfTrue="1">
      <formula>$H30&gt;0</formula>
    </cfRule>
  </conditionalFormatting>
  <conditionalFormatting sqref="E22">
    <cfRule type="expression" dxfId="9" priority="10" stopIfTrue="1">
      <formula>$H22&gt;0</formula>
    </cfRule>
  </conditionalFormatting>
  <conditionalFormatting sqref="E26:E27">
    <cfRule type="expression" dxfId="8" priority="9" stopIfTrue="1">
      <formula>$H26&gt;0</formula>
    </cfRule>
  </conditionalFormatting>
  <conditionalFormatting sqref="E28:E29">
    <cfRule type="expression" dxfId="7" priority="8" stopIfTrue="1">
      <formula>$H28&gt;0</formula>
    </cfRule>
  </conditionalFormatting>
  <conditionalFormatting sqref="E32">
    <cfRule type="expression" dxfId="6" priority="5" stopIfTrue="1">
      <formula>$H32&gt;0</formula>
    </cfRule>
  </conditionalFormatting>
  <conditionalFormatting sqref="E31">
    <cfRule type="expression" dxfId="5" priority="6" stopIfTrue="1">
      <formula>$H31&gt;0</formula>
    </cfRule>
  </conditionalFormatting>
  <conditionalFormatting sqref="E35 E33">
    <cfRule type="expression" dxfId="4" priority="4" stopIfTrue="1">
      <formula>$H33&gt;0</formula>
    </cfRule>
  </conditionalFormatting>
  <conditionalFormatting sqref="E34">
    <cfRule type="expression" dxfId="3" priority="3" stopIfTrue="1">
      <formula>$H34&gt;0</formula>
    </cfRule>
  </conditionalFormatting>
  <conditionalFormatting sqref="E36">
    <cfRule type="expression" dxfId="2" priority="2" stopIfTrue="1">
      <formula>$H36&gt;0</formula>
    </cfRule>
  </conditionalFormatting>
  <conditionalFormatting sqref="E38">
    <cfRule type="expression" dxfId="1" priority="1" stopIfTrue="1">
      <formula>$H38&gt;0</formula>
    </cfRule>
  </conditionalFormatting>
  <conditionalFormatting sqref="E37">
    <cfRule type="expression" dxfId="0" priority="18" stopIfTrue="1">
      <formula>#REF!&gt;0</formula>
    </cfRule>
  </conditionalFormatting>
  <pageMargins left="0.70866141732283472" right="0.31496062992125984" top="0.35433070866141736" bottom="0.35433070866141736" header="0.31496062992125984" footer="0.31496062992125984"/>
  <pageSetup paperSize="9" scale="5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0</xdr:colOff>
                    <xdr:row>47</xdr:row>
                    <xdr:rowOff>0</xdr:rowOff>
                  </from>
                  <to>
                    <xdr:col>11</xdr:col>
                    <xdr:colOff>104775</xdr:colOff>
                    <xdr:row>47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 Квадро 32 мм АКЦИЯ </vt:lpstr>
      <vt:lpstr>'прайс Квадро 32 мм АКЦИЯ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2024-09-11T08:54:01Z</dcterms:modified>
</cp:coreProperties>
</file>