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bookViews>
  <sheets>
    <sheet name="Прайс опт Квадро " sheetId="5" r:id="rId1"/>
  </sheets>
  <externalReferences>
    <externalReference r:id="rId2"/>
  </externalReferences>
  <definedNames>
    <definedName name="cfg" localSheetId="0" hidden="1">{"'MEX page 2'!$A$1:$L$79"}</definedName>
    <definedName name="cfg" hidden="1">{"'MEX page 2'!$A$1:$L$79"}</definedName>
    <definedName name="DealersPricelist">#REF!</definedName>
    <definedName name="DiscountSELENA" localSheetId="0">#REF!</definedName>
    <definedName name="DiscountSELENA">#REF!</definedName>
    <definedName name="HTML_CodePage" hidden="1">1251</definedName>
    <definedName name="HTML_Control" localSheetId="0" hidden="1">{"'MEX page 2'!$A$1:$L$79"}</definedName>
    <definedName name="HTML_Control" hidden="1">{"'MEX page 2'!$A$1:$L$79"}</definedName>
    <definedName name="HTML_Description" hidden="1">""</definedName>
    <definedName name="HTML_Email" hidden="1">""</definedName>
    <definedName name="HTML_Header" hidden="1">"MEX page 2"</definedName>
    <definedName name="HTML_LastUpdate" hidden="1">"14.12.96"</definedName>
    <definedName name="HTML_LineAfter" hidden="1">TRUE</definedName>
    <definedName name="HTML_LineBefore" hidden="1">TRUE</definedName>
    <definedName name="HTML_Name" hidden="1">"Serge VOL"</definedName>
    <definedName name="HTML_OBDlg2" hidden="1">TRUE</definedName>
    <definedName name="HTML_OBDlg4" hidden="1">TRUE</definedName>
    <definedName name="HTML_OS" hidden="1">0</definedName>
    <definedName name="HTML_PathFile" hidden="1">"E:\Picture for CAMBIO-MEBEL\Price-list for Shops\MyHTML2.htm"</definedName>
    <definedName name="HTML_Title" hidden="1">"Price-List with color picture"</definedName>
    <definedName name="n_1" localSheetId="0">{"","одинz","дваz","триz","четыреz","пятьz","шестьz","семьz","восемьz","девятьz"}</definedName>
    <definedName name="n_1">{"","одинz","дваz","триz","четыреz","пятьz","шестьz","семьz","восемьz","девятьz"}</definedName>
    <definedName name="n_2" localSheetId="0">{"десятьz","одиннадцатьz","двенадцатьz","тринадцатьz","четырнадцатьz","пятнадцатьz","шестнадцатьz","семнадцатьz","восемнадцатьz","девятнадцатьz"}</definedName>
    <definedName name="n_2">{"десятьz","одиннадцатьz","двенадцатьz","тринадцатьz","четырнадцатьz","пятнадцатьz","шестнадцатьz","семнадцатьz","восемнадцатьz","девятнадцатьz"}</definedName>
    <definedName name="n_3" localSheetId="0">{"";1;"двадцатьz";"тридцатьz";"сорокz";"пятьдесятz";"шестьдесятz";"семьдесятz";"восемьдесятz";"девяностоz"}</definedName>
    <definedName name="n_3">{"";1;"двадцатьz";"тридцатьz";"сорокz";"пятьдесятz";"шестьдесятz";"семьдесятz";"восемьдесятz";"девяностоz"}</definedName>
    <definedName name="n_4" localSheetId="0">{"","стоz","двестиz","тристаz","четырестаz","пятьсотz","шестьсотz","семьсотz","восемьсотz","девятьсотz"}</definedName>
    <definedName name="n_4">{"","стоz","двестиz","тристаz","четырестаz","пятьсотz","шестьсотz","семьсотz","восемьсотz","девятьсотz"}</definedName>
    <definedName name="n_5" localSheetId="0">{"","однаz","двеz","триz","четыреz","пятьz","шестьz","семьz","восемьz","девятьz"}</definedName>
    <definedName name="n_5">{"","однаz","двеz","триz","четыреz","пятьz","шестьz","семьz","восемьz","девятьz"}</definedName>
    <definedName name="n0">"000000000000"&amp;MID(1/2,2,1)&amp;"00"</definedName>
    <definedName name="n0x" localSheetId="0">IF('Прайс опт Квадро '!n_3=1,'Прайс опт Квадро '!n_2,'Прайс опт Квадро '!n_3&amp;'Прайс опт Квадро '!n_1)</definedName>
    <definedName name="n0x">IF(n_3=1,n_2,n_3&amp;n_1)</definedName>
    <definedName name="n1x" localSheetId="0">IF('Прайс опт Квадро '!n_3=1,'Прайс опт Квадро '!n_2,'Прайс опт Квадро '!n_3&amp;'Прайс опт Квадро '!n_5)</definedName>
    <definedName name="n1x">IF(n_3=1,n_2,n_3&amp;n_5)</definedName>
    <definedName name="Дата_для_доллара" localSheetId="0">#REF!</definedName>
    <definedName name="Дата_для_доллара">#REF!</definedName>
    <definedName name="Дата_прайса" localSheetId="0">#REF!</definedName>
    <definedName name="Дата_прайса">#REF!</definedName>
    <definedName name="Курс" localSheetId="0">#REF!</definedName>
    <definedName name="Курс">#REF!</definedName>
    <definedName name="мил" localSheetId="0">{0,"овz";1,"z";2,"аz";5,"овz"}</definedName>
    <definedName name="мил">{0,"овz";1,"z";2,"аz";5,"овz"}</definedName>
    <definedName name="_xlnm.Print_Area" localSheetId="0">'Прайс опт Квадро '!$A$1:$J$46</definedName>
    <definedName name="Текст_для_даты" localSheetId="0">#REF!</definedName>
    <definedName name="Текст_для_даты">#REF!</definedName>
    <definedName name="Текст_для_доллара" localSheetId="0">#REF!</definedName>
    <definedName name="Текст_для_доллара">#REF!</definedName>
    <definedName name="Текст_для_доллара_1" localSheetId="0">#REF!</definedName>
    <definedName name="Текст_для_доллара_1">#REF!</definedName>
    <definedName name="Текст_для_рублей_1" localSheetId="0">#REF!</definedName>
    <definedName name="Текст_для_рублей_1">#REF!</definedName>
    <definedName name="тыс" localSheetId="0">{0,"тысячz";1,"тысячаz";2,"тысячиz";5,"тысячz"}</definedName>
    <definedName name="тыс">{0,"тысячz";1,"тысячаz";2,"тысячиz";5,"тысячz"}</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7" i="5" l="1"/>
  <c r="N36" i="5"/>
  <c r="M36" i="5"/>
  <c r="L36" i="5"/>
  <c r="J36" i="5"/>
  <c r="I36" i="5"/>
  <c r="G37" i="5"/>
  <c r="G38" i="5" s="1"/>
  <c r="N35" i="5"/>
  <c r="M35" i="5"/>
  <c r="L35" i="5"/>
  <c r="J35" i="5"/>
  <c r="I35" i="5"/>
  <c r="N34" i="5"/>
  <c r="M34" i="5"/>
  <c r="L34" i="5"/>
  <c r="J34" i="5"/>
  <c r="I34" i="5"/>
  <c r="N33" i="5"/>
  <c r="M33" i="5"/>
  <c r="L33" i="5"/>
  <c r="J33" i="5"/>
  <c r="I33" i="5"/>
  <c r="N32" i="5"/>
  <c r="M32" i="5"/>
  <c r="L32" i="5"/>
  <c r="J32" i="5"/>
  <c r="I32" i="5"/>
  <c r="N31" i="5"/>
  <c r="M31" i="5"/>
  <c r="L31" i="5"/>
  <c r="I31" i="5"/>
  <c r="J31" i="5" s="1"/>
  <c r="N30" i="5"/>
  <c r="M30" i="5"/>
  <c r="L30" i="5"/>
  <c r="I30" i="5"/>
  <c r="J30" i="5" s="1"/>
  <c r="N29" i="5"/>
  <c r="M29" i="5"/>
  <c r="L29" i="5"/>
  <c r="I29" i="5"/>
  <c r="J29" i="5" s="1"/>
  <c r="N28" i="5"/>
  <c r="M28" i="5"/>
  <c r="L28" i="5"/>
  <c r="I28" i="5"/>
  <c r="J28" i="5" s="1"/>
  <c r="N27" i="5"/>
  <c r="M27" i="5"/>
  <c r="L27" i="5"/>
  <c r="I27" i="5"/>
  <c r="J27" i="5" s="1"/>
  <c r="N26" i="5"/>
  <c r="M26" i="5"/>
  <c r="L26" i="5"/>
  <c r="I26" i="5"/>
  <c r="J26" i="5" s="1"/>
  <c r="N25" i="5"/>
  <c r="M25" i="5"/>
  <c r="L25" i="5"/>
  <c r="I25" i="5"/>
  <c r="J25" i="5" s="1"/>
  <c r="N24" i="5"/>
  <c r="M24" i="5"/>
  <c r="L24" i="5"/>
  <c r="I24" i="5"/>
  <c r="J24" i="5" s="1"/>
  <c r="M23" i="5"/>
  <c r="L23" i="5"/>
  <c r="J23" i="5"/>
  <c r="I23" i="5"/>
  <c r="N22" i="5"/>
  <c r="M22" i="5"/>
  <c r="L22" i="5"/>
  <c r="J22" i="5"/>
  <c r="I22" i="5"/>
  <c r="M21" i="5"/>
  <c r="L21" i="5"/>
  <c r="I21" i="5"/>
  <c r="J21" i="5" s="1"/>
  <c r="N20" i="5"/>
  <c r="M20" i="5"/>
  <c r="L20" i="5"/>
  <c r="I20" i="5"/>
  <c r="J20" i="5" s="1"/>
  <c r="N19" i="5"/>
  <c r="L19" i="5" s="1"/>
  <c r="M19" i="5"/>
  <c r="I19" i="5"/>
  <c r="J19" i="5" s="1"/>
  <c r="N18" i="5"/>
  <c r="L18" i="5" s="1"/>
  <c r="M18" i="5"/>
  <c r="I18" i="5"/>
  <c r="J18" i="5" s="1"/>
  <c r="B18" i="5"/>
  <c r="B19" i="5" s="1"/>
  <c r="B20" i="5" s="1"/>
  <c r="B21" i="5" s="1"/>
  <c r="B22" i="5" s="1"/>
  <c r="B23" i="5" s="1"/>
  <c r="B24" i="5" s="1"/>
  <c r="B25" i="5" s="1"/>
  <c r="B26" i="5" s="1"/>
  <c r="B27" i="5" s="1"/>
  <c r="B28" i="5" s="1"/>
  <c r="B29" i="5" s="1"/>
  <c r="B30" i="5" s="1"/>
  <c r="B31" i="5" s="1"/>
  <c r="B32" i="5" s="1"/>
  <c r="B33" i="5" s="1"/>
  <c r="B34" i="5" s="1"/>
  <c r="B35" i="5" s="1"/>
  <c r="B36" i="5" s="1"/>
  <c r="N17" i="5"/>
  <c r="L17" i="5" s="1"/>
  <c r="M17" i="5"/>
  <c r="M37" i="5" s="1"/>
  <c r="J41" i="5" s="1"/>
  <c r="I17" i="5"/>
  <c r="J17" i="5" s="1"/>
  <c r="F37" i="5"/>
  <c r="F38" i="5" s="1"/>
  <c r="L37" i="5" l="1"/>
  <c r="J40" i="5" s="1"/>
</calcChain>
</file>

<file path=xl/sharedStrings.xml><?xml version="1.0" encoding="utf-8"?>
<sst xmlns="http://schemas.openxmlformats.org/spreadsheetml/2006/main" count="91" uniqueCount="79">
  <si>
    <t>тел. +7 (926) 697-17-56</t>
  </si>
  <si>
    <t>тел. +7 (495) 482-59-92</t>
  </si>
  <si>
    <t>www.mebel-land.com</t>
  </si>
  <si>
    <t>e-mail: info@mebel-land.com</t>
  </si>
  <si>
    <t>Серия мебели:</t>
  </si>
  <si>
    <t>"Квадро"</t>
  </si>
  <si>
    <t>ЛДСП 25мм</t>
  </si>
  <si>
    <t>Шариковые</t>
  </si>
  <si>
    <t xml:space="preserve">Цвет мебели: </t>
  </si>
  <si>
    <t>ДУБ СОНОМА</t>
  </si>
  <si>
    <t>Напрвляющие:</t>
  </si>
  <si>
    <t>Шариковые с доводчиками</t>
  </si>
  <si>
    <t>Петли:</t>
  </si>
  <si>
    <t>Петли с доводчиками</t>
  </si>
  <si>
    <t xml:space="preserve">     Ручка:</t>
  </si>
  <si>
    <t>матовый хром</t>
  </si>
  <si>
    <t>ЛДСП:</t>
  </si>
  <si>
    <t>16/25/32мм</t>
  </si>
  <si>
    <t>№</t>
  </si>
  <si>
    <t>Рисунок</t>
  </si>
  <si>
    <t>Наименование</t>
  </si>
  <si>
    <t>ЛДСП  32мм</t>
  </si>
  <si>
    <t>Кол-во, шт.</t>
  </si>
  <si>
    <t>Цена (опт), руб.</t>
  </si>
  <si>
    <t>Сумма, руб.</t>
  </si>
  <si>
    <t>ОБЩИЙ объем, м куб.</t>
  </si>
  <si>
    <t>ОБЩИЙ вес, кг</t>
  </si>
  <si>
    <t>объем ед. изделия, м куб.</t>
  </si>
  <si>
    <t>вес ед. изделия, кг</t>
  </si>
  <si>
    <r>
      <t xml:space="preserve">Панель для кровати двуспальной (160)
</t>
    </r>
    <r>
      <rPr>
        <sz val="12"/>
        <color indexed="8"/>
        <rFont val="Times New Roman"/>
        <family val="1"/>
        <charset val="204"/>
      </rPr>
      <t>толщина ЛДСП всегда 16 мм</t>
    </r>
  </si>
  <si>
    <r>
      <rPr>
        <b/>
        <sz val="12"/>
        <rFont val="Times New Roman"/>
        <family val="1"/>
        <charset val="204"/>
      </rPr>
      <t xml:space="preserve">Панель для 2х кроватей 90 и 2х тумб </t>
    </r>
    <r>
      <rPr>
        <sz val="12"/>
        <rFont val="Times New Roman"/>
        <family val="1"/>
        <charset val="204"/>
      </rPr>
      <t xml:space="preserve">
(составная из 2х частей)
толщина ЛДСП всегда 16 мм</t>
    </r>
  </si>
  <si>
    <r>
      <rPr>
        <b/>
        <sz val="12"/>
        <rFont val="Times New Roman"/>
        <family val="1"/>
        <charset val="204"/>
      </rPr>
      <t>Кровать без изголовья (сп.место 90х200)</t>
    </r>
    <r>
      <rPr>
        <sz val="12"/>
        <rFont val="Times New Roman"/>
        <family val="1"/>
        <charset val="204"/>
      </rPr>
      <t xml:space="preserve">
ЛДСП 25мм</t>
    </r>
  </si>
  <si>
    <t>см. прайс "Кровати"</t>
  </si>
  <si>
    <r>
      <rPr>
        <b/>
        <sz val="12"/>
        <rFont val="Times New Roman"/>
        <family val="1"/>
        <charset val="204"/>
      </rPr>
      <t>Кровать без изголовья (сп.место 160х200)</t>
    </r>
    <r>
      <rPr>
        <sz val="12"/>
        <rFont val="Times New Roman"/>
        <family val="1"/>
        <charset val="204"/>
      </rPr>
      <t xml:space="preserve">
ЛДСП 25мм</t>
    </r>
  </si>
  <si>
    <r>
      <rPr>
        <b/>
        <sz val="11"/>
        <rFont val="Times New Roman"/>
        <family val="1"/>
        <charset val="204"/>
      </rPr>
      <t>Кровать-бокс</t>
    </r>
    <r>
      <rPr>
        <sz val="11"/>
        <rFont val="Times New Roman"/>
        <family val="1"/>
        <charset val="204"/>
      </rPr>
      <t xml:space="preserve"> (сп.место 90х200)</t>
    </r>
  </si>
  <si>
    <r>
      <rPr>
        <b/>
        <sz val="11"/>
        <rFont val="Times New Roman"/>
        <family val="1"/>
        <charset val="204"/>
      </rPr>
      <t xml:space="preserve">Кровать-бокс  </t>
    </r>
    <r>
      <rPr>
        <sz val="11"/>
        <rFont val="Times New Roman"/>
        <family val="1"/>
        <charset val="204"/>
      </rPr>
      <t>(сп.место 160х200)</t>
    </r>
  </si>
  <si>
    <r>
      <rPr>
        <b/>
        <sz val="12"/>
        <color indexed="8"/>
        <rFont val="Times New Roman"/>
        <family val="1"/>
        <charset val="204"/>
      </rPr>
      <t>Тумба прикроватная с ящиком</t>
    </r>
    <r>
      <rPr>
        <sz val="12"/>
        <color indexed="8"/>
        <rFont val="Times New Roman"/>
        <family val="1"/>
        <charset val="204"/>
      </rPr>
      <t xml:space="preserve"> (сверху)</t>
    </r>
  </si>
  <si>
    <t xml:space="preserve">Тумба прикроватная </t>
  </si>
  <si>
    <t>Стол туалетный</t>
  </si>
  <si>
    <r>
      <rPr>
        <b/>
        <sz val="12"/>
        <rFont val="Times New Roman"/>
        <family val="1"/>
        <charset val="204"/>
      </rPr>
      <t>Стол с тумбой</t>
    </r>
    <r>
      <rPr>
        <sz val="12"/>
        <rFont val="Times New Roman"/>
        <family val="1"/>
        <charset val="204"/>
      </rPr>
      <t xml:space="preserve"> под мини-холодильник
тумба справа / слева
размер мини-холодильника, ШхГхВ ___________ мм</t>
    </r>
  </si>
  <si>
    <r>
      <rPr>
        <b/>
        <sz val="12"/>
        <rFont val="Times New Roman"/>
        <family val="1"/>
        <charset val="204"/>
      </rPr>
      <t>Тумба</t>
    </r>
    <r>
      <rPr>
        <sz val="12"/>
        <rFont val="Times New Roman"/>
        <family val="1"/>
        <charset val="204"/>
      </rPr>
      <t xml:space="preserve"> под мини-холодильник
размер мини-холодильника, ШхГхВ ___________ мм</t>
    </r>
  </si>
  <si>
    <t>Стол журнальный</t>
  </si>
  <si>
    <t>Багажница</t>
  </si>
  <si>
    <t>Панель с зеркалом и 2 крючками</t>
  </si>
  <si>
    <r>
      <rPr>
        <b/>
        <sz val="12"/>
        <rFont val="Times New Roman"/>
        <family val="1"/>
        <charset val="204"/>
      </rPr>
      <t>Шкаф универсальный узкий</t>
    </r>
    <r>
      <rPr>
        <sz val="12"/>
        <rFont val="Times New Roman"/>
        <family val="1"/>
        <charset val="204"/>
      </rPr>
      <t xml:space="preserve"> (выдвижн. вешалка+полки)</t>
    </r>
  </si>
  <si>
    <r>
      <t>Шкаф универсальный глубокий</t>
    </r>
    <r>
      <rPr>
        <sz val="12"/>
        <rFont val="Times New Roman"/>
        <family val="1"/>
        <charset val="204"/>
      </rPr>
      <t xml:space="preserve"> (штанга+полки)</t>
    </r>
  </si>
  <si>
    <t>ИТОГО:</t>
  </si>
  <si>
    <t>от 300 000 руб -</t>
  </si>
  <si>
    <t>м куб</t>
  </si>
  <si>
    <t>кг</t>
  </si>
  <si>
    <t>Объем ориентировочный (м3):</t>
  </si>
  <si>
    <t>Вес ориентировочный (кг):</t>
  </si>
  <si>
    <t xml:space="preserve">Продавец может организовать доставку Товара за счет средств Покупателя. Стоимость доставки зависит от адреса, объема и веса заказа. 
</t>
  </si>
  <si>
    <t>Продавец может организовать сборку мебели за счет средств Покупателя. Стоимость сборки мебели составляет 10% от стоимости мебели без учета скидки. Дополнительно оплачивается проезд к месту сборки, и проживание сборщиков мебели, если адрес находится вне зоны Московской области. Дата сборки мебели согласовывается на дату готовности Товара к отгрузке.</t>
  </si>
  <si>
    <t>Срок изготовления Товара составляет 30-35 рабочих дней с момента поступления авансового платежа на расчетный счет Продавца и после подписания спецификации мебели с указанием описания, цвета, количества и размеров мебели. Срок изготовления Товара  указан с учётом срока производства материала).
Предоплата 70%, доплата 30% после уведомления о готовности Товара к отгрузке. Отгрузка строго после 100% оплаты.</t>
  </si>
  <si>
    <t>прайс от 04.2025</t>
  </si>
  <si>
    <t>Размеры,
ШхГхВ, мм</t>
  </si>
  <si>
    <t>1760х900х16</t>
  </si>
  <si>
    <r>
      <t xml:space="preserve">Панель для тумбы прикроватной
</t>
    </r>
    <r>
      <rPr>
        <sz val="12"/>
        <color indexed="8"/>
        <rFont val="Times New Roman"/>
        <family val="1"/>
        <charset val="204"/>
      </rPr>
      <t>толщина ЛДСП всегда 16 мм</t>
    </r>
  </si>
  <si>
    <t>600х900х16</t>
  </si>
  <si>
    <t>3000х900х16</t>
  </si>
  <si>
    <t>960х2060</t>
  </si>
  <si>
    <t>1660х2060</t>
  </si>
  <si>
    <t>500х440х500</t>
  </si>
  <si>
    <t>Витрина (зеркало)</t>
  </si>
  <si>
    <t>600х800</t>
  </si>
  <si>
    <t>800х440х800(970)</t>
  </si>
  <si>
    <t>1400х550х800(970)</t>
  </si>
  <si>
    <t>580х550х800(970)</t>
  </si>
  <si>
    <t>700х500х500</t>
  </si>
  <si>
    <t>900х440х600</t>
  </si>
  <si>
    <t>900х550х600</t>
  </si>
  <si>
    <t>900х1400</t>
  </si>
  <si>
    <t>960х440х2000</t>
  </si>
  <si>
    <t>960х550х2000</t>
  </si>
  <si>
    <r>
      <t xml:space="preserve">Шкаф-купе 
</t>
    </r>
    <r>
      <rPr>
        <sz val="12"/>
        <rFont val="Times New Roman"/>
        <family val="1"/>
        <charset val="204"/>
      </rPr>
      <t>(двери в алюминиевом профиле, 
1 фасад - глухой, 2-ой фасадл - зеркало)
Корпус: ЛДСП 16 мм</t>
    </r>
  </si>
  <si>
    <t>1200х600х2000</t>
  </si>
  <si>
    <t xml:space="preserve">Толщина каркаса
 (выбрать из списка): </t>
  </si>
  <si>
    <t>Цены актуальны до 31 августа 2025 г. В дальнейшем возможен пересчет стоимости, в связи с возможным изменением цен на материалы и комплектующие. Цены указаны с учетом самовывоза со склада Продавца в г.Лобня (Московская обл.).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</si>
</sst>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 "/>
    <numFmt numFmtId="165" formatCode="0.0"/>
    <numFmt numFmtId="166" formatCode="0.000"/>
    <numFmt numFmtId="167" formatCode="#,##0.00&quot;р.&quot;"/>
    <numFmt numFmtId="168" formatCode="#,##0.0"/>
  </numFmts>
  <fonts count="91" x14ac:knownFonts="1">
    <font>
      <sz val="11"/>
      <color theme="1"/>
      <name val="Calibri"/>
      <family val="2"/>
      <scheme val="minor"/>
    </font>
    <font>
      <b/>
      <sz val="11"/>
      <color theme="0"/>
      <name val="Calibri"/>
      <family val="2"/>
      <charset val="204"/>
      <scheme val="minor"/>
    </font>
    <font>
      <sz val="7.5"/>
      <name val="Times New Roman"/>
      <family val="1"/>
    </font>
    <font>
      <b/>
      <sz val="7.5"/>
      <name val="Arial"/>
      <family val="2"/>
    </font>
    <font>
      <sz val="10"/>
      <name val="Arial"/>
      <family val="2"/>
      <charset val="204"/>
    </font>
    <font>
      <sz val="10"/>
      <color indexed="8"/>
      <name val="Arial"/>
      <family val="2"/>
    </font>
    <font>
      <sz val="11"/>
      <name val="Calibri"/>
      <family val="2"/>
      <charset val="204"/>
    </font>
    <font>
      <sz val="7.5"/>
      <color theme="0" tint="-0.249977111117893"/>
      <name val="Times New Roman"/>
      <family val="1"/>
    </font>
    <font>
      <b/>
      <sz val="11"/>
      <color rgb="FFFF0000"/>
      <name val="Arial"/>
      <family val="2"/>
      <charset val="204"/>
    </font>
    <font>
      <sz val="11"/>
      <color theme="0" tint="-0.249977111117893"/>
      <name val="Arial"/>
      <family val="2"/>
    </font>
    <font>
      <sz val="11"/>
      <name val="Arial"/>
      <family val="2"/>
    </font>
    <font>
      <u/>
      <sz val="9.75"/>
      <color indexed="12"/>
      <name val="Times New Roman"/>
      <family val="1"/>
      <charset val="204"/>
    </font>
    <font>
      <b/>
      <i/>
      <u/>
      <sz val="11"/>
      <color indexed="12"/>
      <name val="Arial"/>
      <family val="2"/>
      <charset val="204"/>
    </font>
    <font>
      <b/>
      <u/>
      <sz val="11"/>
      <color indexed="12"/>
      <name val="Arial"/>
      <family val="2"/>
      <charset val="204"/>
    </font>
    <font>
      <b/>
      <sz val="12"/>
      <color rgb="FFFF0000"/>
      <name val="Arial"/>
      <family val="2"/>
      <charset val="204"/>
    </font>
    <font>
      <sz val="11"/>
      <color theme="0" tint="-0.249977111117893"/>
      <name val="Times New Roman"/>
      <family val="1"/>
    </font>
    <font>
      <sz val="11"/>
      <name val="Times New Roman"/>
      <family val="1"/>
    </font>
    <font>
      <b/>
      <sz val="7.5"/>
      <color indexed="8"/>
      <name val="Arial"/>
      <family val="2"/>
    </font>
    <font>
      <b/>
      <i/>
      <sz val="7.5"/>
      <name val="Arial"/>
      <family val="2"/>
    </font>
    <font>
      <sz val="16"/>
      <name val="Times New Roman"/>
      <family val="1"/>
      <charset val="204"/>
    </font>
    <font>
      <b/>
      <sz val="12"/>
      <name val="Arial Cyr"/>
      <charset val="204"/>
    </font>
    <font>
      <b/>
      <sz val="11"/>
      <color theme="4" tint="-0.249977111117893"/>
      <name val="Calibri Light"/>
      <family val="1"/>
      <charset val="204"/>
      <scheme val="major"/>
    </font>
    <font>
      <sz val="7.5"/>
      <name val="Arial"/>
      <family val="2"/>
    </font>
    <font>
      <sz val="7.5"/>
      <color indexed="8"/>
      <name val="Arial"/>
      <family val="2"/>
    </font>
    <font>
      <b/>
      <sz val="12"/>
      <color theme="5" tint="-0.249977111117893"/>
      <name val="Arial"/>
      <family val="2"/>
      <charset val="204"/>
    </font>
    <font>
      <b/>
      <i/>
      <sz val="9"/>
      <color theme="3" tint="0.39997558519241921"/>
      <name val="Times New Roman"/>
      <family val="1"/>
      <charset val="204"/>
    </font>
    <font>
      <b/>
      <i/>
      <sz val="12"/>
      <color rgb="FFFF0000"/>
      <name val="ISOCTEUR"/>
      <family val="3"/>
      <charset val="204"/>
    </font>
    <font>
      <sz val="11"/>
      <color theme="8" tint="-0.249977111117893"/>
      <name val="Times New Roman"/>
      <family val="1"/>
    </font>
    <font>
      <sz val="12"/>
      <color theme="1" tint="0.34998626667073579"/>
      <name val="Times New Roman"/>
      <family val="1"/>
      <charset val="204"/>
    </font>
    <font>
      <b/>
      <i/>
      <sz val="7.5"/>
      <color indexed="8"/>
      <name val="Arial"/>
      <family val="2"/>
      <charset val="204"/>
    </font>
    <font>
      <b/>
      <i/>
      <sz val="7.5"/>
      <color theme="0" tint="-0.249977111117893"/>
      <name val="Arial"/>
      <family val="2"/>
      <charset val="204"/>
    </font>
    <font>
      <sz val="12"/>
      <name val="Times New Roman"/>
      <family val="1"/>
    </font>
    <font>
      <b/>
      <sz val="12"/>
      <name val="Calibri"/>
      <family val="2"/>
      <charset val="204"/>
      <scheme val="minor"/>
    </font>
    <font>
      <u/>
      <sz val="11"/>
      <name val="Times New Roman"/>
      <family val="1"/>
      <charset val="204"/>
    </font>
    <font>
      <b/>
      <i/>
      <sz val="12"/>
      <color indexed="8"/>
      <name val="Arial"/>
      <family val="2"/>
      <charset val="204"/>
    </font>
    <font>
      <sz val="12"/>
      <color theme="0" tint="-0.34998626667073579"/>
      <name val="Times New Roman"/>
      <family val="1"/>
    </font>
    <font>
      <b/>
      <i/>
      <sz val="12"/>
      <color theme="0" tint="-0.249977111117893"/>
      <name val="Arial"/>
      <family val="2"/>
      <charset val="204"/>
    </font>
    <font>
      <sz val="12"/>
      <color theme="0" tint="-0.249977111117893"/>
      <name val="Times New Roman"/>
      <family val="1"/>
    </font>
    <font>
      <b/>
      <sz val="11"/>
      <name val="Times New Roman"/>
      <family val="1"/>
      <charset val="204"/>
    </font>
    <font>
      <sz val="12"/>
      <color theme="0"/>
      <name val="Times New Roman"/>
      <family val="1"/>
    </font>
    <font>
      <b/>
      <sz val="11"/>
      <color theme="0"/>
      <name val="Times New Roman"/>
      <family val="1"/>
      <charset val="204"/>
    </font>
    <font>
      <b/>
      <sz val="12"/>
      <color theme="0"/>
      <name val="Magneto"/>
      <family val="5"/>
    </font>
    <font>
      <sz val="12"/>
      <name val="ISOCTEUR"/>
      <family val="3"/>
      <charset val="204"/>
    </font>
    <font>
      <b/>
      <sz val="12"/>
      <color rgb="FFC00000"/>
      <name val="Magneto"/>
      <family val="5"/>
    </font>
    <font>
      <b/>
      <sz val="11"/>
      <color theme="0"/>
      <name val="Magneto"/>
      <family val="5"/>
    </font>
    <font>
      <b/>
      <sz val="10"/>
      <name val="Times New Roman"/>
      <family val="1"/>
      <charset val="204"/>
    </font>
    <font>
      <b/>
      <sz val="12"/>
      <color theme="3" tint="0.39997558519241921"/>
      <name val="Magneto"/>
      <family val="5"/>
    </font>
    <font>
      <b/>
      <i/>
      <sz val="10"/>
      <name val="Times New Roman"/>
      <family val="1"/>
      <charset val="204"/>
    </font>
    <font>
      <b/>
      <i/>
      <sz val="10"/>
      <color indexed="8"/>
      <name val="Calibri"/>
      <family val="2"/>
      <charset val="204"/>
      <scheme val="minor"/>
    </font>
    <font>
      <sz val="10"/>
      <name val="Calibri"/>
      <family val="2"/>
      <charset val="204"/>
      <scheme val="minor"/>
    </font>
    <font>
      <sz val="10"/>
      <color indexed="8"/>
      <name val="Calibri"/>
      <family val="2"/>
      <charset val="204"/>
      <scheme val="minor"/>
    </font>
    <font>
      <sz val="11"/>
      <color theme="1" tint="0.34998626667073579"/>
      <name val="Times New Roman"/>
      <family val="1"/>
      <charset val="204"/>
    </font>
    <font>
      <sz val="10"/>
      <color theme="1" tint="0.34998626667073579"/>
      <name val="Times New Roman"/>
      <family val="1"/>
      <charset val="204"/>
    </font>
    <font>
      <b/>
      <sz val="12"/>
      <color theme="1"/>
      <name val="Times New Roman"/>
      <family val="1"/>
      <charset val="204"/>
    </font>
    <font>
      <sz val="12"/>
      <color indexed="8"/>
      <name val="Times New Roman"/>
      <family val="1"/>
      <charset val="204"/>
    </font>
    <font>
      <sz val="12"/>
      <name val="Times New Roman"/>
      <family val="1"/>
      <charset val="204"/>
    </font>
    <font>
      <b/>
      <sz val="12"/>
      <name val="Times New Roman"/>
      <family val="1"/>
      <charset val="204"/>
    </font>
    <font>
      <b/>
      <sz val="7.5"/>
      <name val="Calibri"/>
      <family val="2"/>
      <charset val="204"/>
      <scheme val="minor"/>
    </font>
    <font>
      <sz val="12"/>
      <color theme="1"/>
      <name val="Times New Roman"/>
      <family val="1"/>
      <charset val="204"/>
    </font>
    <font>
      <sz val="11"/>
      <name val="Times New Roman"/>
      <family val="1"/>
      <charset val="204"/>
    </font>
    <font>
      <b/>
      <sz val="12"/>
      <color indexed="8"/>
      <name val="Times New Roman"/>
      <family val="1"/>
      <charset val="204"/>
    </font>
    <font>
      <sz val="7.5"/>
      <name val="Times New Roman"/>
      <family val="1"/>
      <charset val="204"/>
    </font>
    <font>
      <b/>
      <sz val="8"/>
      <name val="Times New Roman"/>
      <family val="1"/>
      <charset val="204"/>
    </font>
    <font>
      <b/>
      <sz val="9"/>
      <color theme="9" tint="-0.499984740745262"/>
      <name val="Times New Roman"/>
      <family val="1"/>
      <charset val="204"/>
    </font>
    <font>
      <b/>
      <sz val="10"/>
      <color theme="0"/>
      <name val="Times New Roman"/>
      <family val="1"/>
      <charset val="204"/>
    </font>
    <font>
      <sz val="10"/>
      <color indexed="8"/>
      <name val="Times New Roman"/>
      <family val="1"/>
      <charset val="204"/>
    </font>
    <font>
      <b/>
      <sz val="14"/>
      <name val="Times New Roman"/>
      <family val="1"/>
      <charset val="204"/>
    </font>
    <font>
      <b/>
      <sz val="7.5"/>
      <color theme="0" tint="-0.249977111117893"/>
      <name val="Calibri"/>
      <family val="2"/>
      <charset val="204"/>
      <scheme val="minor"/>
    </font>
    <font>
      <sz val="7.5"/>
      <color theme="0" tint="-0.249977111117893"/>
      <name val="Calibri"/>
      <family val="2"/>
      <charset val="204"/>
      <scheme val="minor"/>
    </font>
    <font>
      <sz val="7.5"/>
      <name val="Calibri"/>
      <family val="2"/>
      <charset val="204"/>
      <scheme val="minor"/>
    </font>
    <font>
      <b/>
      <sz val="14"/>
      <color rgb="FFFF0000"/>
      <name val="Calibri"/>
      <family val="2"/>
      <charset val="204"/>
      <scheme val="minor"/>
    </font>
    <font>
      <sz val="10"/>
      <color theme="0"/>
      <name val="Calibri"/>
      <family val="2"/>
      <charset val="204"/>
      <scheme val="minor"/>
    </font>
    <font>
      <b/>
      <sz val="12"/>
      <color theme="0"/>
      <name val="Calibri"/>
      <family val="2"/>
      <charset val="204"/>
      <scheme val="minor"/>
    </font>
    <font>
      <sz val="11"/>
      <name val="Calibri"/>
      <family val="2"/>
      <charset val="204"/>
      <scheme val="minor"/>
    </font>
    <font>
      <b/>
      <sz val="11"/>
      <color rgb="FFFF0000"/>
      <name val="Calibri"/>
      <family val="2"/>
      <charset val="204"/>
      <scheme val="minor"/>
    </font>
    <font>
      <b/>
      <sz val="8"/>
      <name val="Calibri"/>
      <family val="2"/>
      <charset val="204"/>
      <scheme val="minor"/>
    </font>
    <font>
      <b/>
      <sz val="9"/>
      <color theme="9" tint="-0.499984740745262"/>
      <name val="Calibri"/>
      <family val="2"/>
      <charset val="204"/>
      <scheme val="minor"/>
    </font>
    <font>
      <b/>
      <sz val="10"/>
      <color theme="6" tint="-0.249977111117893"/>
      <name val="Calibri"/>
      <family val="2"/>
      <charset val="204"/>
      <scheme val="minor"/>
    </font>
    <font>
      <b/>
      <i/>
      <sz val="10"/>
      <color theme="1" tint="0.499984740745262"/>
      <name val="Calibri"/>
      <family val="2"/>
      <charset val="204"/>
      <scheme val="minor"/>
    </font>
    <font>
      <b/>
      <i/>
      <sz val="10"/>
      <name val="Arial"/>
      <family val="2"/>
      <charset val="204"/>
    </font>
    <font>
      <b/>
      <sz val="10"/>
      <color theme="6" tint="-0.499984740745262"/>
      <name val="Calibri"/>
      <family val="2"/>
      <charset val="204"/>
      <scheme val="minor"/>
    </font>
    <font>
      <sz val="7.5"/>
      <color rgb="FF969696"/>
      <name val="Times New Roman"/>
      <family val="1"/>
    </font>
    <font>
      <i/>
      <u/>
      <sz val="12"/>
      <color theme="9" tint="-0.499984740745262"/>
      <name val="Times New Roman"/>
      <family val="1"/>
      <charset val="204"/>
    </font>
    <font>
      <b/>
      <i/>
      <sz val="8"/>
      <name val="Arial"/>
      <family val="2"/>
      <charset val="204"/>
    </font>
    <font>
      <b/>
      <sz val="8"/>
      <name val="Arial"/>
      <family val="2"/>
      <charset val="204"/>
    </font>
    <font>
      <b/>
      <sz val="10"/>
      <color theme="6" tint="-0.499984740745262"/>
      <name val="Arial"/>
      <family val="2"/>
      <charset val="204"/>
    </font>
    <font>
      <sz val="10"/>
      <name val="Times New Roman"/>
      <family val="1"/>
    </font>
    <font>
      <b/>
      <sz val="10"/>
      <color theme="3" tint="0.39997558519241921"/>
      <name val="Times New Roman"/>
      <family val="1"/>
      <charset val="204"/>
    </font>
    <font>
      <b/>
      <i/>
      <sz val="11"/>
      <name val="Times New Roman"/>
      <family val="1"/>
      <charset val="204"/>
    </font>
    <font>
      <sz val="8"/>
      <name val="Tahoma"/>
      <family val="2"/>
      <charset val="204"/>
    </font>
    <font>
      <sz val="12"/>
      <name val="Calibri"/>
      <family val="2"/>
      <charset val="204"/>
      <scheme val="minor"/>
    </font>
  </fonts>
  <fills count="6">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rgb="FFFF0000"/>
        <bgColor indexed="64"/>
      </patternFill>
    </fill>
    <fill>
      <patternFill patternType="solid">
        <fgColor theme="4" tint="0.79998168889431442"/>
        <bgColor indexed="64"/>
      </patternFill>
    </fill>
  </fills>
  <borders count="36">
    <border>
      <left/>
      <right/>
      <top/>
      <bottom/>
      <diagonal/>
    </border>
    <border>
      <left/>
      <right/>
      <top/>
      <bottom style="thin">
        <color indexed="64"/>
      </bottom>
      <diagonal/>
    </border>
    <border>
      <left/>
      <right/>
      <top/>
      <bottom style="dotted">
        <color indexed="64"/>
      </bottom>
      <diagonal/>
    </border>
    <border>
      <left style="double">
        <color indexed="64"/>
      </left>
      <right style="double">
        <color indexed="64"/>
      </right>
      <top style="double">
        <color indexed="64"/>
      </top>
      <bottom style="double">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8">
    <xf numFmtId="0" fontId="0" fillId="0" borderId="0"/>
    <xf numFmtId="0" fontId="2" fillId="0" borderId="0">
      <alignment vertical="top"/>
    </xf>
    <xf numFmtId="164" fontId="3" fillId="0" borderId="0" applyFill="0" applyBorder="0">
      <alignment horizontal="right" vertical="center"/>
    </xf>
    <xf numFmtId="0" fontId="5" fillId="0" borderId="0"/>
    <xf numFmtId="0" fontId="11" fillId="0" borderId="0" applyNumberFormat="0" applyFont="0" applyFill="0" applyBorder="0" applyAlignment="0" applyProtection="0">
      <alignment vertical="top"/>
      <protection locked="0"/>
    </xf>
    <xf numFmtId="0" fontId="3" fillId="0" borderId="1" applyFill="0" applyBorder="0">
      <alignment horizontal="center" vertical="center" wrapText="1"/>
    </xf>
    <xf numFmtId="0" fontId="18" fillId="2" borderId="0" applyBorder="0">
      <alignment horizontal="center" vertical="center"/>
    </xf>
    <xf numFmtId="0" fontId="22" fillId="0" borderId="2" applyFill="0" applyBorder="0">
      <alignment horizontal="center" vertical="center"/>
    </xf>
  </cellStyleXfs>
  <cellXfs count="195">
    <xf numFmtId="0" fontId="0" fillId="0" borderId="0" xfId="0"/>
    <xf numFmtId="1" fontId="4" fillId="0" borderId="0" xfId="2" applyNumberFormat="1" applyFont="1" applyAlignment="1">
      <alignment horizontal="left" vertical="center"/>
    </xf>
    <xf numFmtId="1" fontId="4" fillId="0" borderId="0" xfId="2" applyNumberFormat="1" applyFont="1" applyAlignment="1">
      <alignment horizontal="center" vertical="center"/>
    </xf>
    <xf numFmtId="1" fontId="8" fillId="0" borderId="0" xfId="2" applyNumberFormat="1" applyFont="1" applyFill="1" applyAlignment="1">
      <alignment vertical="center"/>
    </xf>
    <xf numFmtId="0" fontId="12" fillId="0" borderId="0" xfId="4" applyFont="1" applyBorder="1" applyAlignment="1" applyProtection="1">
      <alignment vertical="top"/>
    </xf>
    <xf numFmtId="0" fontId="13" fillId="0" borderId="0" xfId="4" applyFont="1" applyBorder="1" applyAlignment="1" applyProtection="1">
      <alignment vertical="top"/>
    </xf>
    <xf numFmtId="0" fontId="3" fillId="0" borderId="0" xfId="6" applyFont="1" applyFill="1" applyBorder="1" applyAlignment="1">
      <alignment horizontal="left" vertical="center"/>
    </xf>
    <xf numFmtId="0" fontId="19" fillId="0" borderId="0" xfId="1" applyFont="1" applyAlignment="1">
      <alignment vertical="center"/>
    </xf>
    <xf numFmtId="0" fontId="23" fillId="0" borderId="0" xfId="7" applyFont="1" applyFill="1" applyBorder="1" applyAlignment="1">
      <alignment horizontal="center" vertical="center" wrapText="1"/>
    </xf>
    <xf numFmtId="0" fontId="24" fillId="0" borderId="0" xfId="7" applyFont="1" applyFill="1" applyBorder="1" applyAlignment="1">
      <alignment horizontal="right" vertical="center"/>
    </xf>
    <xf numFmtId="0" fontId="26" fillId="0" borderId="0" xfId="4" applyFont="1" applyBorder="1" applyAlignment="1" applyProtection="1">
      <alignment horizontal="left" vertical="center"/>
    </xf>
    <xf numFmtId="3" fontId="29" fillId="0" borderId="0" xfId="2" applyNumberFormat="1" applyFont="1" applyFill="1" applyBorder="1" applyAlignment="1">
      <alignment vertical="center" wrapText="1"/>
    </xf>
    <xf numFmtId="165" fontId="30" fillId="0" borderId="0" xfId="2" applyNumberFormat="1" applyFont="1" applyFill="1" applyBorder="1" applyAlignment="1">
      <alignment horizontal="left" vertical="center" wrapText="1"/>
    </xf>
    <xf numFmtId="0" fontId="32" fillId="0" borderId="0" xfId="4" applyFont="1" applyBorder="1" applyAlignment="1" applyProtection="1">
      <alignment horizontal="right" vertical="center"/>
    </xf>
    <xf numFmtId="3" fontId="34" fillId="0" borderId="0" xfId="2" applyNumberFormat="1" applyFont="1" applyFill="1" applyBorder="1" applyAlignment="1">
      <alignment vertical="center" wrapText="1"/>
    </xf>
    <xf numFmtId="165" fontId="36" fillId="0" borderId="0" xfId="2" applyNumberFormat="1" applyFont="1" applyFill="1" applyBorder="1" applyAlignment="1">
      <alignment horizontal="left" vertical="center" wrapText="1"/>
    </xf>
    <xf numFmtId="0" fontId="31" fillId="0" borderId="0" xfId="1" applyFont="1" applyAlignment="1">
      <alignment horizontal="center" vertical="top"/>
    </xf>
    <xf numFmtId="0" fontId="32" fillId="4" borderId="3" xfId="1" applyFont="1" applyFill="1" applyBorder="1" applyAlignment="1">
      <alignment horizontal="center" vertical="center"/>
    </xf>
    <xf numFmtId="0" fontId="42" fillId="0" borderId="0" xfId="4" applyFont="1" applyFill="1" applyBorder="1" applyAlignment="1" applyProtection="1">
      <alignment horizontal="left" vertical="center"/>
    </xf>
    <xf numFmtId="0" fontId="42" fillId="0" borderId="0" xfId="4" applyFont="1" applyFill="1" applyBorder="1" applyAlignment="1" applyProtection="1">
      <alignment horizontal="center" vertical="center"/>
    </xf>
    <xf numFmtId="0" fontId="2" fillId="0" borderId="0" xfId="1" applyAlignment="1">
      <alignment horizontal="center" vertical="top"/>
    </xf>
    <xf numFmtId="0" fontId="43" fillId="0" borderId="0" xfId="4" applyFont="1" applyBorder="1" applyAlignment="1" applyProtection="1">
      <alignment horizontal="right"/>
    </xf>
    <xf numFmtId="0" fontId="45" fillId="3" borderId="4" xfId="1" applyFont="1" applyFill="1" applyBorder="1" applyAlignment="1">
      <alignment horizontal="center" vertical="center" wrapText="1"/>
    </xf>
    <xf numFmtId="0" fontId="48" fillId="0" borderId="0" xfId="6" applyFont="1" applyFill="1" applyBorder="1" applyAlignment="1">
      <alignment horizontal="center" vertical="center" wrapText="1"/>
    </xf>
    <xf numFmtId="165" fontId="57" fillId="0" borderId="5" xfId="6" applyNumberFormat="1" applyFont="1" applyFill="1" applyBorder="1" applyAlignment="1">
      <alignment horizontal="center" vertical="center" wrapText="1"/>
    </xf>
    <xf numFmtId="1" fontId="57" fillId="0" borderId="5" xfId="6" applyNumberFormat="1" applyFont="1" applyFill="1" applyBorder="1" applyAlignment="1">
      <alignment horizontal="center" vertical="center" wrapText="1"/>
    </xf>
    <xf numFmtId="166" fontId="57" fillId="0" borderId="5" xfId="6" applyNumberFormat="1" applyFont="1" applyFill="1" applyBorder="1" applyAlignment="1">
      <alignment horizontal="center" vertical="center" wrapText="1"/>
    </xf>
    <xf numFmtId="0" fontId="57" fillId="0" borderId="5" xfId="6" applyFont="1" applyFill="1" applyBorder="1" applyAlignment="1">
      <alignment horizontal="center" vertical="center" wrapText="1"/>
    </xf>
    <xf numFmtId="0" fontId="55" fillId="0" borderId="0" xfId="1" applyFont="1" applyAlignment="1">
      <alignment horizontal="right" vertical="center"/>
    </xf>
    <xf numFmtId="1" fontId="57" fillId="0" borderId="0" xfId="2" applyNumberFormat="1" applyFont="1">
      <alignment horizontal="right" vertical="center"/>
    </xf>
    <xf numFmtId="165" fontId="67" fillId="0" borderId="0" xfId="2" applyNumberFormat="1" applyFont="1" applyFill="1" applyBorder="1">
      <alignment horizontal="right" vertical="center"/>
    </xf>
    <xf numFmtId="0" fontId="31" fillId="0" borderId="0" xfId="1" applyFont="1" applyAlignment="1">
      <alignment vertical="top" wrapText="1"/>
    </xf>
    <xf numFmtId="3" fontId="50" fillId="0" borderId="0" xfId="1" applyNumberFormat="1" applyFont="1" applyAlignment="1">
      <alignment horizontal="center" vertical="top"/>
    </xf>
    <xf numFmtId="168" fontId="80" fillId="0" borderId="0" xfId="1" applyNumberFormat="1" applyFont="1" applyAlignment="1">
      <alignment horizontal="center" vertical="center"/>
    </xf>
    <xf numFmtId="0" fontId="16" fillId="0" borderId="0" xfId="1" applyFont="1" applyAlignment="1">
      <alignment vertical="top" wrapText="1"/>
    </xf>
    <xf numFmtId="0" fontId="82" fillId="0" borderId="0" xfId="1" applyFont="1" applyAlignment="1">
      <alignment horizontal="right" vertical="center"/>
    </xf>
    <xf numFmtId="0" fontId="16" fillId="0" borderId="0" xfId="1" applyFont="1" applyAlignment="1">
      <alignment vertical="center" wrapText="1"/>
    </xf>
    <xf numFmtId="167" fontId="56" fillId="0" borderId="0" xfId="1" applyNumberFormat="1" applyFont="1" applyAlignment="1">
      <alignment vertical="center" wrapText="1"/>
    </xf>
    <xf numFmtId="0" fontId="56" fillId="0" borderId="0" xfId="1" applyFont="1" applyAlignment="1">
      <alignment vertical="center" wrapText="1"/>
    </xf>
    <xf numFmtId="0" fontId="84" fillId="0" borderId="0" xfId="1" applyFont="1" applyAlignment="1">
      <alignment horizontal="right" vertical="top"/>
    </xf>
    <xf numFmtId="168" fontId="85" fillId="0" borderId="0" xfId="1" applyNumberFormat="1" applyFont="1" applyAlignment="1">
      <alignment horizontal="center" vertical="center"/>
    </xf>
    <xf numFmtId="0" fontId="86" fillId="0" borderId="0" xfId="1" applyFont="1" applyAlignment="1">
      <alignment vertical="center"/>
    </xf>
    <xf numFmtId="0" fontId="55" fillId="0" borderId="0" xfId="1" applyFont="1" applyAlignment="1">
      <alignment horizontal="left" vertical="top"/>
    </xf>
    <xf numFmtId="0" fontId="2" fillId="0" borderId="0" xfId="1" applyBorder="1" applyAlignment="1">
      <alignment vertical="top"/>
    </xf>
    <xf numFmtId="0" fontId="2" fillId="0" borderId="0" xfId="1" applyFont="1" applyBorder="1" applyAlignment="1">
      <alignment vertical="top"/>
    </xf>
    <xf numFmtId="0" fontId="87" fillId="0" borderId="0" xfId="3" applyFont="1" applyAlignment="1">
      <alignment horizontal="right" vertical="center"/>
    </xf>
    <xf numFmtId="0" fontId="2" fillId="0" borderId="0" xfId="1" applyFont="1" applyAlignment="1">
      <alignment vertical="top"/>
    </xf>
    <xf numFmtId="0" fontId="2" fillId="0" borderId="0" xfId="1" applyFill="1" applyAlignment="1">
      <alignment vertical="top"/>
    </xf>
    <xf numFmtId="0" fontId="2" fillId="0" borderId="0" xfId="1" applyFill="1" applyBorder="1" applyAlignment="1">
      <alignment vertical="top"/>
    </xf>
    <xf numFmtId="165" fontId="7" fillId="0" borderId="0" xfId="1" applyNumberFormat="1" applyFont="1" applyFill="1" applyBorder="1" applyAlignment="1">
      <alignment vertical="top"/>
    </xf>
    <xf numFmtId="0" fontId="7" fillId="0" borderId="0" xfId="1" applyFont="1" applyFill="1" applyBorder="1" applyAlignment="1">
      <alignment vertical="top"/>
    </xf>
    <xf numFmtId="165" fontId="9" fillId="0" borderId="0" xfId="1" applyNumberFormat="1" applyFont="1" applyFill="1" applyBorder="1" applyAlignment="1">
      <alignment vertical="top"/>
    </xf>
    <xf numFmtId="0" fontId="9" fillId="0" borderId="0" xfId="1" applyFont="1" applyFill="1" applyBorder="1" applyAlignment="1">
      <alignment vertical="top"/>
    </xf>
    <xf numFmtId="0" fontId="10" fillId="0" borderId="0" xfId="1" applyFont="1" applyBorder="1" applyAlignment="1">
      <alignment vertical="top"/>
    </xf>
    <xf numFmtId="0" fontId="14" fillId="0" borderId="0" xfId="1" applyFont="1" applyFill="1" applyBorder="1" applyAlignment="1">
      <alignment vertical="top"/>
    </xf>
    <xf numFmtId="0" fontId="10" fillId="0" borderId="0" xfId="1" applyFont="1" applyBorder="1" applyAlignment="1">
      <alignment horizontal="left" vertical="top"/>
    </xf>
    <xf numFmtId="165" fontId="15" fillId="0" borderId="0" xfId="1" applyNumberFormat="1" applyFont="1" applyFill="1" applyBorder="1" applyAlignment="1">
      <alignment vertical="top"/>
    </xf>
    <xf numFmtId="0" fontId="15" fillId="0" borderId="0" xfId="1" applyFont="1" applyFill="1" applyBorder="1" applyAlignment="1">
      <alignment vertical="top"/>
    </xf>
    <xf numFmtId="0" fontId="16" fillId="0" borderId="0" xfId="1" applyFont="1" applyBorder="1" applyAlignment="1">
      <alignment vertical="top"/>
    </xf>
    <xf numFmtId="0" fontId="17" fillId="0" borderId="0" xfId="5" applyFont="1" applyFill="1" applyBorder="1" applyAlignment="1">
      <alignment horizontal="center" vertical="center" wrapText="1"/>
    </xf>
    <xf numFmtId="14" fontId="20" fillId="0" borderId="0" xfId="1" applyNumberFormat="1" applyFont="1" applyBorder="1" applyAlignment="1">
      <alignment horizontal="center" vertical="center"/>
    </xf>
    <xf numFmtId="0" fontId="21" fillId="3" borderId="0" xfId="3" applyFont="1" applyFill="1" applyAlignment="1">
      <alignment horizontal="right" vertical="center"/>
    </xf>
    <xf numFmtId="0" fontId="25" fillId="0" borderId="0" xfId="1" applyFont="1" applyFill="1" applyAlignment="1">
      <alignment horizontal="right" vertical="center"/>
    </xf>
    <xf numFmtId="0" fontId="16" fillId="0" borderId="0" xfId="1" applyFont="1" applyFill="1" applyBorder="1" applyAlignment="1">
      <alignment vertical="top"/>
    </xf>
    <xf numFmtId="0" fontId="27" fillId="0" borderId="0" xfId="1" applyFont="1" applyBorder="1" applyAlignment="1">
      <alignment horizontal="right" vertical="top"/>
    </xf>
    <xf numFmtId="4" fontId="28" fillId="0" borderId="0" xfId="1" applyNumberFormat="1" applyFont="1" applyFill="1" applyBorder="1" applyAlignment="1">
      <alignment horizontal="center" vertical="center"/>
    </xf>
    <xf numFmtId="0" fontId="16" fillId="0" borderId="0" xfId="1" applyFont="1" applyFill="1" applyBorder="1" applyAlignment="1">
      <alignment horizontal="center" vertical="top"/>
    </xf>
    <xf numFmtId="0" fontId="31" fillId="0" borderId="0" xfId="1" applyFont="1" applyBorder="1" applyAlignment="1">
      <alignment vertical="top"/>
    </xf>
    <xf numFmtId="0" fontId="33" fillId="0" borderId="0" xfId="1" applyFont="1" applyFill="1" applyBorder="1" applyAlignment="1">
      <alignment vertical="center" wrapText="1"/>
    </xf>
    <xf numFmtId="0" fontId="31" fillId="0" borderId="0" xfId="1" applyFont="1" applyFill="1" applyAlignment="1">
      <alignment vertical="top"/>
    </xf>
    <xf numFmtId="0" fontId="35" fillId="0" borderId="0" xfId="1" applyFont="1" applyFill="1" applyBorder="1" applyAlignment="1">
      <alignment horizontal="center" vertical="center"/>
    </xf>
    <xf numFmtId="0" fontId="31" fillId="0" borderId="0" xfId="1" applyFont="1" applyFill="1" applyBorder="1" applyAlignment="1">
      <alignment vertical="top"/>
    </xf>
    <xf numFmtId="0" fontId="37" fillId="0" borderId="0" xfId="1" applyFont="1" applyFill="1" applyBorder="1" applyAlignment="1">
      <alignment vertical="top"/>
    </xf>
    <xf numFmtId="0" fontId="38" fillId="0" borderId="0" xfId="1" applyFont="1" applyBorder="1" applyAlignment="1">
      <alignment horizontal="center" vertical="center"/>
    </xf>
    <xf numFmtId="0" fontId="39" fillId="0" borderId="0" xfId="1" applyFont="1" applyFill="1" applyAlignment="1">
      <alignment vertical="top"/>
    </xf>
    <xf numFmtId="0" fontId="31" fillId="0" borderId="0" xfId="1" applyFont="1" applyFill="1" applyBorder="1" applyAlignment="1">
      <alignment horizontal="center" vertical="top"/>
    </xf>
    <xf numFmtId="0" fontId="40" fillId="0" borderId="0" xfId="1" applyFont="1" applyBorder="1" applyAlignment="1">
      <alignment horizontal="left" vertical="center"/>
    </xf>
    <xf numFmtId="0" fontId="16" fillId="0" borderId="0" xfId="1" applyFont="1" applyBorder="1" applyAlignment="1">
      <alignment horizontal="center" vertical="top"/>
    </xf>
    <xf numFmtId="0" fontId="41" fillId="0" borderId="0" xfId="1" applyFont="1" applyFill="1" applyBorder="1" applyAlignment="1">
      <alignment horizontal="center"/>
    </xf>
    <xf numFmtId="0" fontId="32" fillId="0" borderId="0" xfId="1" applyFont="1" applyFill="1" applyBorder="1" applyAlignment="1">
      <alignment horizontal="center" vertical="center"/>
    </xf>
    <xf numFmtId="0" fontId="2" fillId="0" borderId="0" xfId="1" applyFont="1" applyAlignment="1">
      <alignment horizontal="center" vertical="top"/>
    </xf>
    <xf numFmtId="0" fontId="44" fillId="0" borderId="0" xfId="1" applyFont="1" applyFill="1" applyBorder="1" applyAlignment="1">
      <alignment horizontal="center"/>
    </xf>
    <xf numFmtId="0" fontId="46" fillId="0" borderId="0" xfId="1" applyFont="1" applyFill="1" applyBorder="1" applyAlignment="1">
      <alignment horizontal="center"/>
    </xf>
    <xf numFmtId="0" fontId="2" fillId="0" borderId="0" xfId="1" applyFont="1" applyFill="1" applyAlignment="1">
      <alignment vertical="top"/>
    </xf>
    <xf numFmtId="0" fontId="47" fillId="3" borderId="6" xfId="1" applyFont="1" applyFill="1" applyBorder="1" applyAlignment="1">
      <alignment horizontal="center" vertical="center" wrapText="1"/>
    </xf>
    <xf numFmtId="0" fontId="45" fillId="3" borderId="7" xfId="1" applyFont="1" applyFill="1" applyBorder="1" applyAlignment="1">
      <alignment horizontal="center" vertical="center" wrapText="1"/>
    </xf>
    <xf numFmtId="0" fontId="45" fillId="0" borderId="7" xfId="1" applyFont="1" applyFill="1" applyBorder="1" applyAlignment="1">
      <alignment horizontal="center" vertical="center" wrapText="1"/>
    </xf>
    <xf numFmtId="0" fontId="45" fillId="3" borderId="8" xfId="1" applyFont="1" applyFill="1" applyBorder="1" applyAlignment="1">
      <alignment horizontal="center" vertical="center" wrapText="1"/>
    </xf>
    <xf numFmtId="0" fontId="45" fillId="5" borderId="9" xfId="1" applyFont="1" applyFill="1" applyBorder="1" applyAlignment="1">
      <alignment horizontal="center" vertical="center" wrapText="1"/>
    </xf>
    <xf numFmtId="0" fontId="45" fillId="3" borderId="10" xfId="1" applyFont="1" applyFill="1" applyBorder="1" applyAlignment="1">
      <alignment horizontal="center" vertical="center" wrapText="1"/>
    </xf>
    <xf numFmtId="0" fontId="45" fillId="3" borderId="11" xfId="1" applyFont="1" applyFill="1" applyBorder="1" applyAlignment="1">
      <alignment horizontal="center" vertical="center" wrapText="1"/>
    </xf>
    <xf numFmtId="0" fontId="49" fillId="0" borderId="5" xfId="1" applyFont="1" applyFill="1" applyBorder="1" applyAlignment="1">
      <alignment horizontal="center" vertical="center" wrapText="1"/>
    </xf>
    <xf numFmtId="0" fontId="50" fillId="0" borderId="0" xfId="1" applyFont="1" applyBorder="1" applyAlignment="1">
      <alignment vertical="top"/>
    </xf>
    <xf numFmtId="0" fontId="51" fillId="0" borderId="12" xfId="1" applyFont="1" applyBorder="1" applyAlignment="1">
      <alignment horizontal="center" vertical="center"/>
    </xf>
    <xf numFmtId="0" fontId="52" fillId="0" borderId="13" xfId="1" applyFont="1" applyFill="1" applyBorder="1" applyAlignment="1">
      <alignment horizontal="center" vertical="center"/>
    </xf>
    <xf numFmtId="0" fontId="53" fillId="0" borderId="14" xfId="1" applyFont="1" applyBorder="1" applyAlignment="1">
      <alignment vertical="center" wrapText="1"/>
    </xf>
    <xf numFmtId="3" fontId="55" fillId="3" borderId="14" xfId="1" applyNumberFormat="1" applyFont="1" applyFill="1" applyBorder="1" applyAlignment="1">
      <alignment horizontal="center" vertical="center"/>
    </xf>
    <xf numFmtId="3" fontId="53" fillId="0" borderId="14" xfId="1" applyNumberFormat="1" applyFont="1" applyFill="1" applyBorder="1" applyAlignment="1">
      <alignment horizontal="center" vertical="center"/>
    </xf>
    <xf numFmtId="3" fontId="53" fillId="3" borderId="15" xfId="1" applyNumberFormat="1" applyFont="1" applyFill="1" applyBorder="1" applyAlignment="1">
      <alignment horizontal="center" vertical="center"/>
    </xf>
    <xf numFmtId="3" fontId="56" fillId="5" borderId="16" xfId="1" applyNumberFormat="1" applyFont="1" applyFill="1" applyBorder="1" applyAlignment="1">
      <alignment horizontal="center" vertical="center"/>
    </xf>
    <xf numFmtId="4" fontId="56" fillId="3" borderId="17" xfId="1" applyNumberFormat="1" applyFont="1" applyFill="1" applyBorder="1" applyAlignment="1">
      <alignment horizontal="center" vertical="center"/>
    </xf>
    <xf numFmtId="4" fontId="56" fillId="3" borderId="15" xfId="1" applyNumberFormat="1" applyFont="1" applyFill="1" applyBorder="1" applyAlignment="1">
      <alignment horizontal="center" vertical="center"/>
    </xf>
    <xf numFmtId="0" fontId="51" fillId="0" borderId="18" xfId="1" applyFont="1" applyBorder="1" applyAlignment="1">
      <alignment horizontal="center" vertical="center"/>
    </xf>
    <xf numFmtId="0" fontId="45" fillId="3" borderId="0" xfId="1" applyFont="1" applyFill="1" applyBorder="1" applyAlignment="1">
      <alignment horizontal="center" vertical="center" wrapText="1"/>
    </xf>
    <xf numFmtId="0" fontId="53" fillId="0" borderId="19" xfId="1" applyFont="1" applyBorder="1" applyAlignment="1">
      <alignment vertical="center" wrapText="1"/>
    </xf>
    <xf numFmtId="3" fontId="55" fillId="3" borderId="19" xfId="1" applyNumberFormat="1" applyFont="1" applyFill="1" applyBorder="1" applyAlignment="1">
      <alignment horizontal="center" vertical="center"/>
    </xf>
    <xf numFmtId="3" fontId="53" fillId="0" borderId="19" xfId="1" applyNumberFormat="1" applyFont="1" applyFill="1" applyBorder="1" applyAlignment="1">
      <alignment horizontal="center" vertical="center"/>
    </xf>
    <xf numFmtId="3" fontId="53" fillId="3" borderId="20" xfId="1" applyNumberFormat="1" applyFont="1" applyFill="1" applyBorder="1" applyAlignment="1">
      <alignment horizontal="center" vertical="center"/>
    </xf>
    <xf numFmtId="3" fontId="56" fillId="5" borderId="21" xfId="1" applyNumberFormat="1" applyFont="1" applyFill="1" applyBorder="1" applyAlignment="1">
      <alignment horizontal="center" vertical="center"/>
    </xf>
    <xf numFmtId="4" fontId="56" fillId="3" borderId="22" xfId="1" applyNumberFormat="1" applyFont="1" applyFill="1" applyBorder="1" applyAlignment="1">
      <alignment horizontal="center" vertical="center"/>
    </xf>
    <xf numFmtId="4" fontId="56" fillId="3" borderId="20" xfId="1" applyNumberFormat="1" applyFont="1" applyFill="1" applyBorder="1" applyAlignment="1">
      <alignment horizontal="center" vertical="center"/>
    </xf>
    <xf numFmtId="3" fontId="55" fillId="3" borderId="19" xfId="1" applyNumberFormat="1" applyFont="1" applyFill="1" applyBorder="1" applyAlignment="1">
      <alignment horizontal="left" vertical="center" wrapText="1"/>
    </xf>
    <xf numFmtId="3" fontId="58" fillId="3" borderId="19" xfId="1" applyNumberFormat="1" applyFont="1" applyFill="1" applyBorder="1" applyAlignment="1">
      <alignment horizontal="center" vertical="center"/>
    </xf>
    <xf numFmtId="3" fontId="53" fillId="0" borderId="19" xfId="1" applyNumberFormat="1" applyFont="1" applyFill="1" applyBorder="1" applyAlignment="1">
      <alignment horizontal="center" vertical="center" wrapText="1"/>
    </xf>
    <xf numFmtId="0" fontId="59" fillId="0" borderId="19" xfId="3" applyFont="1" applyFill="1" applyBorder="1" applyAlignment="1">
      <alignment vertical="center" wrapText="1"/>
    </xf>
    <xf numFmtId="0" fontId="55" fillId="0" borderId="19" xfId="3" applyFont="1" applyFill="1" applyBorder="1" applyAlignment="1">
      <alignment horizontal="center" vertical="center"/>
    </xf>
    <xf numFmtId="4" fontId="88" fillId="0" borderId="26" xfId="3" applyNumberFormat="1" applyFont="1" applyFill="1" applyBorder="1" applyAlignment="1">
      <alignment horizontal="center" vertical="center" wrapText="1"/>
    </xf>
    <xf numFmtId="3" fontId="53" fillId="0" borderId="20" xfId="1" applyNumberFormat="1" applyFont="1" applyFill="1" applyBorder="1" applyAlignment="1">
      <alignment horizontal="center" vertical="center" wrapText="1"/>
    </xf>
    <xf numFmtId="3" fontId="53" fillId="0" borderId="27" xfId="1" applyNumberFormat="1" applyFont="1" applyFill="1" applyBorder="1" applyAlignment="1">
      <alignment horizontal="center" vertical="center" wrapText="1"/>
    </xf>
    <xf numFmtId="0" fontId="52" fillId="0" borderId="19" xfId="1" applyFont="1" applyFill="1" applyBorder="1" applyAlignment="1">
      <alignment horizontal="center" vertical="center"/>
    </xf>
    <xf numFmtId="0" fontId="54" fillId="0" borderId="19" xfId="1" applyFont="1" applyFill="1" applyBorder="1" applyAlignment="1">
      <alignment vertical="center" wrapText="1"/>
    </xf>
    <xf numFmtId="0" fontId="50" fillId="0" borderId="0" xfId="1" applyFont="1" applyFill="1" applyBorder="1" applyAlignment="1">
      <alignment vertical="top"/>
    </xf>
    <xf numFmtId="0" fontId="60" fillId="0" borderId="19" xfId="1" applyFont="1" applyFill="1" applyBorder="1" applyAlignment="1">
      <alignment vertical="center" wrapText="1"/>
    </xf>
    <xf numFmtId="0" fontId="53" fillId="0" borderId="19" xfId="1" applyFont="1" applyFill="1" applyBorder="1" applyAlignment="1">
      <alignment vertical="center" wrapText="1"/>
    </xf>
    <xf numFmtId="3" fontId="56" fillId="0" borderId="19" xfId="1" applyNumberFormat="1" applyFont="1" applyFill="1" applyBorder="1" applyAlignment="1">
      <alignment horizontal="left" vertical="center" wrapText="1"/>
    </xf>
    <xf numFmtId="3" fontId="55" fillId="0" borderId="19" xfId="1" applyNumberFormat="1" applyFont="1" applyFill="1" applyBorder="1" applyAlignment="1">
      <alignment horizontal="left" vertical="center" wrapText="1"/>
    </xf>
    <xf numFmtId="3" fontId="56" fillId="3" borderId="19" xfId="1" applyNumberFormat="1" applyFont="1" applyFill="1" applyBorder="1" applyAlignment="1">
      <alignment horizontal="left" vertical="center" wrapText="1"/>
    </xf>
    <xf numFmtId="0" fontId="60" fillId="0" borderId="19" xfId="1" applyFont="1" applyFill="1" applyBorder="1" applyAlignment="1">
      <alignment horizontal="left" vertical="center" wrapText="1"/>
    </xf>
    <xf numFmtId="3" fontId="56" fillId="3" borderId="24" xfId="1" applyNumberFormat="1" applyFont="1" applyFill="1" applyBorder="1" applyAlignment="1">
      <alignment horizontal="left" vertical="center" wrapText="1"/>
    </xf>
    <xf numFmtId="0" fontId="51" fillId="0" borderId="28" xfId="1" applyFont="1" applyBorder="1" applyAlignment="1">
      <alignment horizontal="center" vertical="center"/>
    </xf>
    <xf numFmtId="0" fontId="52" fillId="0" borderId="29" xfId="1" applyFont="1" applyFill="1" applyBorder="1" applyAlignment="1">
      <alignment vertical="center"/>
    </xf>
    <xf numFmtId="0" fontId="56" fillId="0" borderId="30" xfId="1" applyFont="1" applyFill="1" applyBorder="1" applyAlignment="1">
      <alignment vertical="center" wrapText="1"/>
    </xf>
    <xf numFmtId="3" fontId="55" fillId="3" borderId="30" xfId="1" applyNumberFormat="1" applyFont="1" applyFill="1" applyBorder="1" applyAlignment="1">
      <alignment horizontal="center" vertical="center"/>
    </xf>
    <xf numFmtId="3" fontId="56" fillId="5" borderId="33" xfId="1" applyNumberFormat="1" applyFont="1" applyFill="1" applyBorder="1" applyAlignment="1">
      <alignment horizontal="center" vertical="center"/>
    </xf>
    <xf numFmtId="4" fontId="56" fillId="3" borderId="34" xfId="1" applyNumberFormat="1" applyFont="1" applyFill="1" applyBorder="1" applyAlignment="1">
      <alignment horizontal="center" vertical="center"/>
    </xf>
    <xf numFmtId="4" fontId="56" fillId="3" borderId="35" xfId="1" applyNumberFormat="1" applyFont="1" applyFill="1" applyBorder="1" applyAlignment="1">
      <alignment horizontal="center" vertical="center"/>
    </xf>
    <xf numFmtId="0" fontId="61" fillId="0" borderId="0" xfId="1" applyFont="1" applyFill="1" applyBorder="1" applyAlignment="1">
      <alignment vertical="center" wrapText="1"/>
    </xf>
    <xf numFmtId="0" fontId="62" fillId="0" borderId="0" xfId="1" applyFont="1" applyFill="1" applyBorder="1" applyAlignment="1">
      <alignment horizontal="right" vertical="center"/>
    </xf>
    <xf numFmtId="9" fontId="63" fillId="0" borderId="0" xfId="1" applyNumberFormat="1" applyFont="1" applyFill="1" applyBorder="1" applyAlignment="1">
      <alignment horizontal="left" vertical="center"/>
    </xf>
    <xf numFmtId="167" fontId="64" fillId="0" borderId="0" xfId="1" applyNumberFormat="1" applyFont="1" applyFill="1" applyAlignment="1">
      <alignment horizontal="center" vertical="center"/>
    </xf>
    <xf numFmtId="0" fontId="65" fillId="0" borderId="0" xfId="1" applyFont="1" applyAlignment="1">
      <alignment vertical="top"/>
    </xf>
    <xf numFmtId="4" fontId="66" fillId="0" borderId="0" xfId="1" applyNumberFormat="1" applyFont="1" applyFill="1" applyAlignment="1">
      <alignment horizontal="center" vertical="center"/>
    </xf>
    <xf numFmtId="2" fontId="32" fillId="0" borderId="0" xfId="1" applyNumberFormat="1" applyFont="1" applyFill="1" applyAlignment="1">
      <alignment horizontal="center" vertical="center"/>
    </xf>
    <xf numFmtId="0" fontId="68" fillId="0" borderId="0" xfId="1" applyFont="1" applyFill="1" applyBorder="1" applyAlignment="1">
      <alignment vertical="top"/>
    </xf>
    <xf numFmtId="0" fontId="69" fillId="0" borderId="0" xfId="1" applyFont="1" applyFill="1" applyBorder="1" applyAlignment="1">
      <alignment vertical="center" wrapText="1"/>
    </xf>
    <xf numFmtId="0" fontId="70" fillId="0" borderId="0" xfId="1" applyFont="1" applyFill="1" applyBorder="1" applyAlignment="1">
      <alignment vertical="center" wrapText="1"/>
    </xf>
    <xf numFmtId="0" fontId="71" fillId="0" borderId="0" xfId="1" applyFont="1" applyFill="1" applyBorder="1" applyAlignment="1">
      <alignment horizontal="right" vertical="center"/>
    </xf>
    <xf numFmtId="9" fontId="72" fillId="0" borderId="0" xfId="1" applyNumberFormat="1" applyFont="1" applyFill="1" applyAlignment="1">
      <alignment horizontal="left" vertical="center"/>
    </xf>
    <xf numFmtId="167" fontId="1" fillId="0" borderId="0" xfId="1" applyNumberFormat="1" applyFont="1" applyFill="1" applyAlignment="1">
      <alignment horizontal="center" vertical="center"/>
    </xf>
    <xf numFmtId="0" fontId="50" fillId="0" borderId="0" xfId="1" applyFont="1" applyFill="1" applyAlignment="1">
      <alignment vertical="top"/>
    </xf>
    <xf numFmtId="0" fontId="73" fillId="0" borderId="0" xfId="1" applyFont="1" applyFill="1" applyBorder="1" applyAlignment="1">
      <alignment horizontal="right" vertical="center"/>
    </xf>
    <xf numFmtId="167" fontId="74" fillId="0" borderId="0" xfId="1" applyNumberFormat="1" applyFont="1" applyFill="1" applyAlignment="1">
      <alignment horizontal="center" vertical="center"/>
    </xf>
    <xf numFmtId="0" fontId="50" fillId="0" borderId="0" xfId="1" applyFont="1" applyFill="1" applyBorder="1" applyAlignment="1">
      <alignment horizontal="center" vertical="center"/>
    </xf>
    <xf numFmtId="0" fontId="69" fillId="0" borderId="0" xfId="1" applyFont="1" applyFill="1" applyBorder="1" applyAlignment="1">
      <alignment horizontal="center" vertical="center" wrapText="1"/>
    </xf>
    <xf numFmtId="0" fontId="75" fillId="0" borderId="0" xfId="1" applyFont="1" applyFill="1" applyBorder="1" applyAlignment="1">
      <alignment horizontal="right" vertical="center"/>
    </xf>
    <xf numFmtId="9" fontId="76" fillId="0" borderId="0" xfId="1" applyNumberFormat="1" applyFont="1" applyFill="1" applyBorder="1" applyAlignment="1">
      <alignment horizontal="left" vertical="center"/>
    </xf>
    <xf numFmtId="0" fontId="73" fillId="0" borderId="0" xfId="1" applyFont="1" applyFill="1" applyBorder="1" applyAlignment="1">
      <alignment vertical="center" wrapText="1"/>
    </xf>
    <xf numFmtId="0" fontId="77" fillId="0" borderId="0" xfId="1" applyFont="1" applyFill="1" applyBorder="1" applyAlignment="1">
      <alignment horizontal="right" vertical="center"/>
    </xf>
    <xf numFmtId="0" fontId="49" fillId="0" borderId="0" xfId="1" applyFont="1" applyFill="1" applyBorder="1" applyAlignment="1">
      <alignment horizontal="right" vertical="center"/>
    </xf>
    <xf numFmtId="168" fontId="78" fillId="0" borderId="0" xfId="1" applyNumberFormat="1" applyFont="1" applyFill="1" applyAlignment="1">
      <alignment horizontal="center" vertical="center"/>
    </xf>
    <xf numFmtId="165" fontId="68" fillId="0" borderId="0" xfId="1" applyNumberFormat="1" applyFont="1" applyFill="1" applyBorder="1" applyAlignment="1">
      <alignment vertical="top"/>
    </xf>
    <xf numFmtId="0" fontId="31" fillId="0" borderId="0" xfId="1" applyFont="1" applyBorder="1" applyAlignment="1">
      <alignment vertical="top" wrapText="1"/>
    </xf>
    <xf numFmtId="3" fontId="50" fillId="0" borderId="0" xfId="1" applyNumberFormat="1" applyFont="1" applyFill="1" applyAlignment="1">
      <alignment horizontal="center" vertical="top"/>
    </xf>
    <xf numFmtId="0" fontId="79" fillId="0" borderId="0" xfId="1" applyFont="1" applyFill="1" applyAlignment="1">
      <alignment horizontal="right" vertical="top"/>
    </xf>
    <xf numFmtId="168" fontId="80" fillId="0" borderId="0" xfId="1" applyNumberFormat="1" applyFont="1" applyFill="1" applyAlignment="1">
      <alignment horizontal="center" vertical="center"/>
    </xf>
    <xf numFmtId="0" fontId="50" fillId="0" borderId="0" xfId="1" applyFont="1" applyAlignment="1">
      <alignment vertical="top"/>
    </xf>
    <xf numFmtId="0" fontId="2" fillId="0" borderId="0" xfId="1" applyAlignment="1">
      <alignment vertical="top"/>
    </xf>
    <xf numFmtId="165" fontId="81" fillId="0" borderId="0" xfId="1" applyNumberFormat="1" applyFont="1" applyAlignment="1">
      <alignment vertical="top"/>
    </xf>
    <xf numFmtId="0" fontId="81" fillId="0" borderId="0" xfId="1" applyFont="1" applyAlignment="1">
      <alignment vertical="top"/>
    </xf>
    <xf numFmtId="0" fontId="7" fillId="0" borderId="0" xfId="1" applyFont="1" applyAlignment="1">
      <alignment vertical="top"/>
    </xf>
    <xf numFmtId="0" fontId="83" fillId="0" borderId="0" xfId="1" applyFont="1" applyFill="1" applyAlignment="1">
      <alignment horizontal="right" vertical="top"/>
    </xf>
    <xf numFmtId="3" fontId="2" fillId="0" borderId="0" xfId="1" applyNumberFormat="1" applyFont="1" applyAlignment="1">
      <alignment vertical="top"/>
    </xf>
    <xf numFmtId="3" fontId="2" fillId="0" borderId="0" xfId="1" applyNumberFormat="1" applyFont="1" applyFill="1" applyAlignment="1">
      <alignment vertical="top"/>
    </xf>
    <xf numFmtId="4" fontId="50" fillId="0" borderId="0" xfId="1" applyNumberFormat="1" applyFont="1" applyAlignment="1">
      <alignment vertical="top"/>
    </xf>
    <xf numFmtId="4" fontId="56" fillId="0" borderId="0" xfId="1" applyNumberFormat="1" applyFont="1" applyBorder="1" applyAlignment="1">
      <alignment vertical="top"/>
    </xf>
    <xf numFmtId="0" fontId="7" fillId="0" borderId="0" xfId="1" applyFont="1" applyBorder="1" applyAlignment="1">
      <alignment vertical="top"/>
    </xf>
    <xf numFmtId="167" fontId="56" fillId="0" borderId="0" xfId="1" applyNumberFormat="1" applyFont="1" applyBorder="1" applyAlignment="1">
      <alignment vertical="center"/>
    </xf>
    <xf numFmtId="0" fontId="16" fillId="0" borderId="0" xfId="1" applyFont="1" applyBorder="1" applyAlignment="1">
      <alignment horizontal="left" vertical="center"/>
    </xf>
    <xf numFmtId="3" fontId="2" fillId="0" borderId="0" xfId="1" applyNumberFormat="1" applyFont="1" applyAlignment="1">
      <alignment horizontal="center" vertical="top"/>
    </xf>
    <xf numFmtId="0" fontId="55" fillId="0" borderId="0" xfId="1" applyFont="1" applyBorder="1" applyAlignment="1">
      <alignment horizontal="left" vertical="top"/>
    </xf>
    <xf numFmtId="0" fontId="55" fillId="0" borderId="0" xfId="1" applyFont="1" applyBorder="1" applyAlignment="1">
      <alignment horizontal="left"/>
    </xf>
    <xf numFmtId="0" fontId="52" fillId="0" borderId="24" xfId="1" applyFont="1" applyFill="1" applyBorder="1" applyAlignment="1">
      <alignment horizontal="center" vertical="center"/>
    </xf>
    <xf numFmtId="0" fontId="52" fillId="0" borderId="23" xfId="1" applyFont="1" applyFill="1" applyBorder="1" applyAlignment="1">
      <alignment horizontal="center" vertical="center"/>
    </xf>
    <xf numFmtId="0" fontId="6" fillId="0" borderId="0" xfId="1" applyFont="1" applyAlignment="1">
      <alignment vertical="top"/>
    </xf>
    <xf numFmtId="3" fontId="53" fillId="0" borderId="31" xfId="1" applyNumberFormat="1" applyFont="1" applyFill="1" applyBorder="1" applyAlignment="1">
      <alignment horizontal="center" vertical="center"/>
    </xf>
    <xf numFmtId="3" fontId="53" fillId="0" borderId="32" xfId="1" applyNumberFormat="1" applyFont="1" applyFill="1" applyBorder="1" applyAlignment="1">
      <alignment horizontal="center" vertical="center"/>
    </xf>
    <xf numFmtId="0" fontId="90" fillId="0" borderId="3" xfId="1" applyFont="1" applyFill="1" applyBorder="1" applyAlignment="1">
      <alignment horizontal="center" vertical="center"/>
    </xf>
    <xf numFmtId="0" fontId="32" fillId="0" borderId="0" xfId="4" applyFont="1" applyBorder="1" applyAlignment="1" applyProtection="1">
      <alignment horizontal="right" vertical="top" wrapText="1"/>
    </xf>
    <xf numFmtId="0" fontId="16" fillId="0" borderId="0" xfId="1" applyFont="1" applyAlignment="1">
      <alignment horizontal="left" vertical="top" wrapText="1"/>
    </xf>
    <xf numFmtId="0" fontId="6" fillId="0" borderId="0" xfId="1" applyFont="1" applyAlignment="1">
      <alignment vertical="top"/>
    </xf>
    <xf numFmtId="0" fontId="52" fillId="0" borderId="24" xfId="1" applyFont="1" applyBorder="1" applyAlignment="1">
      <alignment horizontal="center" vertical="center"/>
    </xf>
    <xf numFmtId="0" fontId="52" fillId="0" borderId="25" xfId="1" applyFont="1" applyBorder="1" applyAlignment="1">
      <alignment horizontal="center" vertical="center"/>
    </xf>
    <xf numFmtId="0" fontId="52" fillId="0" borderId="24" xfId="1" applyFont="1" applyFill="1" applyBorder="1" applyAlignment="1">
      <alignment horizontal="center" vertical="center"/>
    </xf>
    <xf numFmtId="0" fontId="52" fillId="0" borderId="25" xfId="1" applyFont="1" applyFill="1" applyBorder="1" applyAlignment="1">
      <alignment horizontal="center" vertical="center"/>
    </xf>
    <xf numFmtId="0" fontId="52" fillId="0" borderId="23" xfId="1" applyFont="1" applyFill="1" applyBorder="1" applyAlignment="1">
      <alignment horizontal="center" vertical="center"/>
    </xf>
  </cellXfs>
  <cellStyles count="8">
    <cellStyle name="Price" xfId="2"/>
    <cellStyle name="Гиперссылка" xfId="4" builtinId="8"/>
    <cellStyle name="Модель" xfId="6"/>
    <cellStyle name="Обычный" xfId="0" builtinId="0"/>
    <cellStyle name="Обычный 2" xfId="1"/>
    <cellStyle name="Обычный 2 2" xfId="3"/>
    <cellStyle name="Примечание 2" xfId="5"/>
    <cellStyle name="Размеры" xfId="7"/>
  </cellStyles>
  <dxfs count="24">
    <dxf>
      <font>
        <color rgb="FF006100"/>
      </font>
      <fill>
        <patternFill>
          <bgColor rgb="FFFFCCCC"/>
        </patternFill>
      </fill>
    </dxf>
    <dxf>
      <font>
        <color rgb="FF006100"/>
      </font>
      <fill>
        <patternFill>
          <bgColor rgb="FFFFCCCC"/>
        </patternFill>
      </fill>
    </dxf>
    <dxf>
      <font>
        <color rgb="FF006100"/>
      </font>
      <fill>
        <patternFill>
          <bgColor rgb="FFFFCCCC"/>
        </patternFill>
      </fill>
    </dxf>
    <dxf>
      <font>
        <color rgb="FF006100"/>
      </font>
      <fill>
        <patternFill>
          <bgColor rgb="FFFFCCCC"/>
        </patternFill>
      </fill>
    </dxf>
    <dxf>
      <font>
        <color rgb="FF006100"/>
      </font>
      <fill>
        <patternFill>
          <bgColor rgb="FFFFCCCC"/>
        </patternFill>
      </fill>
    </dxf>
    <dxf>
      <font>
        <color rgb="FF006100"/>
      </font>
      <fill>
        <patternFill>
          <bgColor rgb="FFFFCCCC"/>
        </patternFill>
      </fill>
    </dxf>
    <dxf>
      <font>
        <color rgb="FF006100"/>
      </font>
      <fill>
        <patternFill>
          <bgColor rgb="FFFFCCCC"/>
        </patternFill>
      </fill>
    </dxf>
    <dxf>
      <font>
        <color rgb="FF006100"/>
      </font>
      <fill>
        <patternFill>
          <bgColor rgb="FFFFCCCC"/>
        </patternFill>
      </fill>
    </dxf>
    <dxf>
      <font>
        <color rgb="FF006100"/>
      </font>
      <fill>
        <patternFill>
          <bgColor rgb="FFFFCCCC"/>
        </patternFill>
      </fill>
    </dxf>
    <dxf>
      <font>
        <color rgb="FF006100"/>
      </font>
      <fill>
        <patternFill>
          <bgColor rgb="FFFFCCCC"/>
        </patternFill>
      </fill>
    </dxf>
    <dxf>
      <font>
        <color rgb="FF006100"/>
      </font>
      <fill>
        <patternFill>
          <bgColor rgb="FFFFCCCC"/>
        </patternFill>
      </fill>
    </dxf>
    <dxf>
      <font>
        <color rgb="FF006100"/>
      </font>
      <fill>
        <patternFill>
          <bgColor rgb="FFFFCCCC"/>
        </patternFill>
      </fill>
    </dxf>
    <dxf>
      <font>
        <color rgb="FF006100"/>
      </font>
      <fill>
        <patternFill>
          <bgColor rgb="FFFFCCCC"/>
        </patternFill>
      </fill>
    </dxf>
    <dxf>
      <font>
        <color rgb="FF006100"/>
      </font>
      <fill>
        <patternFill>
          <bgColor rgb="FFFFCCCC"/>
        </patternFill>
      </fill>
    </dxf>
    <dxf>
      <font>
        <color rgb="FF006100"/>
      </font>
      <fill>
        <patternFill>
          <bgColor rgb="FFFFCCCC"/>
        </patternFill>
      </fill>
    </dxf>
    <dxf>
      <font>
        <color rgb="FF006100"/>
      </font>
      <fill>
        <patternFill>
          <bgColor rgb="FFFFCCCC"/>
        </patternFill>
      </fill>
    </dxf>
    <dxf>
      <font>
        <color rgb="FF9C0006"/>
      </font>
      <fill>
        <patternFill>
          <bgColor rgb="FFFFC7CE"/>
        </patternFill>
      </fill>
    </dxf>
    <dxf>
      <font>
        <color rgb="FF9C0006"/>
      </font>
      <fill>
        <patternFill>
          <bgColor rgb="FFFFC7CE"/>
        </patternFill>
      </fill>
    </dxf>
    <dxf>
      <font>
        <color rgb="FF006100"/>
      </font>
      <fill>
        <patternFill>
          <bgColor rgb="FFFFCCCC"/>
        </patternFill>
      </fill>
    </dxf>
    <dxf>
      <font>
        <color rgb="FF006100"/>
      </font>
      <fill>
        <patternFill>
          <bgColor rgb="FFFFCCCC"/>
        </patternFill>
      </fill>
    </dxf>
    <dxf>
      <font>
        <color rgb="FF006100"/>
      </font>
      <fill>
        <patternFill>
          <bgColor rgb="FFFFCCCC"/>
        </patternFill>
      </fill>
    </dxf>
    <dxf>
      <font>
        <color rgb="FF006100"/>
      </font>
      <fill>
        <patternFill>
          <bgColor rgb="FFFFCCCC"/>
        </patternFill>
      </fill>
    </dxf>
    <dxf>
      <font>
        <color rgb="FF9C0006"/>
      </font>
      <fill>
        <patternFill>
          <bgColor rgb="FFFFC7CE"/>
        </patternFill>
      </fill>
    </dxf>
    <dxf>
      <font>
        <color rgb="FF006100"/>
      </font>
      <fill>
        <patternFill>
          <bgColor rgb="FFFF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REF!"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18" Type="http://schemas.openxmlformats.org/officeDocument/2006/relationships/image" Target="../media/image18.jpeg"/><Relationship Id="rId3" Type="http://schemas.openxmlformats.org/officeDocument/2006/relationships/image" Target="../media/image3.jpeg"/><Relationship Id="rId21" Type="http://schemas.openxmlformats.org/officeDocument/2006/relationships/image" Target="../media/image21.jpe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eg"/><Relationship Id="rId2" Type="http://schemas.openxmlformats.org/officeDocument/2006/relationships/image" Target="../media/image2.jpeg"/><Relationship Id="rId16" Type="http://schemas.openxmlformats.org/officeDocument/2006/relationships/image" Target="../media/image16.jpeg"/><Relationship Id="rId20" Type="http://schemas.openxmlformats.org/officeDocument/2006/relationships/image" Target="../media/image20.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5" Type="http://schemas.openxmlformats.org/officeDocument/2006/relationships/image" Target="../media/image15.png"/><Relationship Id="rId10" Type="http://schemas.openxmlformats.org/officeDocument/2006/relationships/image" Target="../media/image10.png"/><Relationship Id="rId19" Type="http://schemas.openxmlformats.org/officeDocument/2006/relationships/image" Target="../media/image19.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oneCellAnchor>
    <xdr:from>
      <xdr:col>3</xdr:col>
      <xdr:colOff>161925</xdr:colOff>
      <xdr:row>0</xdr:row>
      <xdr:rowOff>57150</xdr:rowOff>
    </xdr:from>
    <xdr:ext cx="3752849" cy="1019175"/>
    <xdr:sp macro="" textlink="">
      <xdr:nvSpPr>
        <xdr:cNvPr id="2" name="TextBox 1"/>
        <xdr:cNvSpPr txBox="1"/>
      </xdr:nvSpPr>
      <xdr:spPr>
        <a:xfrm>
          <a:off x="2028825" y="57150"/>
          <a:ext cx="3752849" cy="1019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ru-RU" sz="4400" b="1" i="0" baseline="0">
              <a:solidFill>
                <a:schemeClr val="accent1">
                  <a:lumMod val="75000"/>
                </a:schemeClr>
              </a:solidFill>
              <a:latin typeface="Book Antiqua" pitchFamily="18" charset="0"/>
              <a:ea typeface="DejaVu Sans Light" pitchFamily="34" charset="0"/>
              <a:cs typeface="Arial" pitchFamily="34" charset="0"/>
            </a:rPr>
            <a:t>Квадро</a:t>
          </a:r>
        </a:p>
        <a:p>
          <a:pPr algn="ctr"/>
          <a:r>
            <a:rPr lang="ru-RU" sz="1050" b="1" i="0" baseline="0">
              <a:solidFill>
                <a:schemeClr val="accent1">
                  <a:lumMod val="75000"/>
                </a:schemeClr>
              </a:solidFill>
              <a:latin typeface="Century Gothic" pitchFamily="34" charset="0"/>
            </a:rPr>
            <a:t>мебель и оборудование для гостиниц</a:t>
          </a:r>
        </a:p>
      </xdr:txBody>
    </xdr:sp>
    <xdr:clientData/>
  </xdr:oneCellAnchor>
  <xdr:twoCellAnchor>
    <xdr:from>
      <xdr:col>2</xdr:col>
      <xdr:colOff>142875</xdr:colOff>
      <xdr:row>19</xdr:row>
      <xdr:rowOff>342900</xdr:rowOff>
    </xdr:from>
    <xdr:to>
      <xdr:col>2</xdr:col>
      <xdr:colOff>1371600</xdr:colOff>
      <xdr:row>20</xdr:row>
      <xdr:rowOff>352425</xdr:rowOff>
    </xdr:to>
    <xdr:pic>
      <xdr:nvPicPr>
        <xdr:cNvPr id="3" name="Рисунок 1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7750" t="25842" r="7750" b="16479"/>
        <a:stretch>
          <a:fillRect/>
        </a:stretch>
      </xdr:blipFill>
      <xdr:spPr bwMode="auto">
        <a:xfrm>
          <a:off x="533400" y="5772150"/>
          <a:ext cx="1228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361950</xdr:colOff>
      <xdr:row>23</xdr:row>
      <xdr:rowOff>47625</xdr:rowOff>
    </xdr:from>
    <xdr:to>
      <xdr:col>2</xdr:col>
      <xdr:colOff>933450</xdr:colOff>
      <xdr:row>23</xdr:row>
      <xdr:rowOff>485775</xdr:rowOff>
    </xdr:to>
    <xdr:pic>
      <xdr:nvPicPr>
        <xdr:cNvPr id="4" name="Рисунок 20"/>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7062" t="7022" r="17500" b="8147"/>
        <a:stretch>
          <a:fillRect/>
        </a:stretch>
      </xdr:blipFill>
      <xdr:spPr bwMode="auto">
        <a:xfrm>
          <a:off x="752475" y="8296275"/>
          <a:ext cx="5715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390525</xdr:colOff>
      <xdr:row>25</xdr:row>
      <xdr:rowOff>66675</xdr:rowOff>
    </xdr:from>
    <xdr:to>
      <xdr:col>2</xdr:col>
      <xdr:colOff>904875</xdr:colOff>
      <xdr:row>26</xdr:row>
      <xdr:rowOff>447675</xdr:rowOff>
    </xdr:to>
    <xdr:pic>
      <xdr:nvPicPr>
        <xdr:cNvPr id="5" name="Рисунок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33562" r="32875"/>
        <a:stretch>
          <a:fillRect/>
        </a:stretch>
      </xdr:blipFill>
      <xdr:spPr bwMode="auto">
        <a:xfrm>
          <a:off x="781050" y="9620250"/>
          <a:ext cx="5143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190500</xdr:colOff>
      <xdr:row>28</xdr:row>
      <xdr:rowOff>57150</xdr:rowOff>
    </xdr:from>
    <xdr:to>
      <xdr:col>2</xdr:col>
      <xdr:colOff>1123950</xdr:colOff>
      <xdr:row>28</xdr:row>
      <xdr:rowOff>676275</xdr:rowOff>
    </xdr:to>
    <xdr:pic>
      <xdr:nvPicPr>
        <xdr:cNvPr id="6" name="Рисунок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81025" y="11334750"/>
          <a:ext cx="9334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257175</xdr:colOff>
      <xdr:row>29</xdr:row>
      <xdr:rowOff>38100</xdr:rowOff>
    </xdr:from>
    <xdr:to>
      <xdr:col>2</xdr:col>
      <xdr:colOff>1057275</xdr:colOff>
      <xdr:row>29</xdr:row>
      <xdr:rowOff>628650</xdr:rowOff>
    </xdr:to>
    <xdr:pic>
      <xdr:nvPicPr>
        <xdr:cNvPr id="7" name="Рисунок 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17625" t="18890" r="19188" b="10622"/>
        <a:stretch>
          <a:fillRect/>
        </a:stretch>
      </xdr:blipFill>
      <xdr:spPr bwMode="auto">
        <a:xfrm>
          <a:off x="647700" y="12011025"/>
          <a:ext cx="80010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323850</xdr:colOff>
      <xdr:row>30</xdr:row>
      <xdr:rowOff>66675</xdr:rowOff>
    </xdr:from>
    <xdr:to>
      <xdr:col>2</xdr:col>
      <xdr:colOff>1085850</xdr:colOff>
      <xdr:row>32</xdr:row>
      <xdr:rowOff>361950</xdr:rowOff>
    </xdr:to>
    <xdr:pic>
      <xdr:nvPicPr>
        <xdr:cNvPr id="8" name="Рисунок 3"/>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l="32249" r="33437" b="3934"/>
        <a:stretch>
          <a:fillRect/>
        </a:stretch>
      </xdr:blipFill>
      <xdr:spPr bwMode="auto">
        <a:xfrm>
          <a:off x="714375" y="12734925"/>
          <a:ext cx="7620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428625</xdr:colOff>
      <xdr:row>35</xdr:row>
      <xdr:rowOff>47625</xdr:rowOff>
    </xdr:from>
    <xdr:to>
      <xdr:col>2</xdr:col>
      <xdr:colOff>885825</xdr:colOff>
      <xdr:row>35</xdr:row>
      <xdr:rowOff>657225</xdr:rowOff>
    </xdr:to>
    <xdr:pic>
      <xdr:nvPicPr>
        <xdr:cNvPr id="9" name="Рисунок 23"/>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19150" y="14944725"/>
          <a:ext cx="457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161925</xdr:colOff>
      <xdr:row>17</xdr:row>
      <xdr:rowOff>28575</xdr:rowOff>
    </xdr:from>
    <xdr:to>
      <xdr:col>2</xdr:col>
      <xdr:colOff>1304925</xdr:colOff>
      <xdr:row>18</xdr:row>
      <xdr:rowOff>295275</xdr:rowOff>
    </xdr:to>
    <xdr:pic>
      <xdr:nvPicPr>
        <xdr:cNvPr id="10" name="Рисунок 34"/>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l="19875" t="26405" r="27437" b="27527"/>
        <a:stretch>
          <a:fillRect/>
        </a:stretch>
      </xdr:blipFill>
      <xdr:spPr bwMode="auto">
        <a:xfrm>
          <a:off x="552450" y="4457700"/>
          <a:ext cx="11430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323850</xdr:colOff>
      <xdr:row>5</xdr:row>
      <xdr:rowOff>0</xdr:rowOff>
    </xdr:from>
    <xdr:to>
      <xdr:col>5</xdr:col>
      <xdr:colOff>552450</xdr:colOff>
      <xdr:row>7</xdr:row>
      <xdr:rowOff>409575</xdr:rowOff>
    </xdr:to>
    <xdr:pic>
      <xdr:nvPicPr>
        <xdr:cNvPr id="11" name="Рисунок 39"/>
        <xdr:cNvPicPr>
          <a:picLocks noChangeAspect="1"/>
        </xdr:cNvPicPr>
      </xdr:nvPicPr>
      <xdr:blipFill>
        <a:blip xmlns:r="http://schemas.openxmlformats.org/officeDocument/2006/relationships" r:embed="rId9" cstate="print">
          <a:clrChange>
            <a:clrFrom>
              <a:srgbClr val="FFFFFF"/>
            </a:clrFrom>
            <a:clrTo>
              <a:srgbClr val="FFFFFF">
                <a:alpha val="0"/>
              </a:srgbClr>
            </a:clrTo>
          </a:clrChange>
          <a:extLst>
            <a:ext uri="{28A0092B-C50C-407E-A947-70E740481C1C}">
              <a14:useLocalDpi xmlns:a14="http://schemas.microsoft.com/office/drawing/2010/main" val="0"/>
            </a:ext>
          </a:extLst>
        </a:blip>
        <a:srcRect l="9753" t="31186" r="12122" b="24368"/>
        <a:stretch>
          <a:fillRect/>
        </a:stretch>
      </xdr:blipFill>
      <xdr:spPr bwMode="auto">
        <a:xfrm>
          <a:off x="6219825" y="1000125"/>
          <a:ext cx="180975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38099</xdr:rowOff>
    </xdr:from>
    <xdr:to>
      <xdr:col>3</xdr:col>
      <xdr:colOff>12561</xdr:colOff>
      <xdr:row>4</xdr:row>
      <xdr:rowOff>200024</xdr:rowOff>
    </xdr:to>
    <xdr:pic>
      <xdr:nvPicPr>
        <xdr:cNvPr id="12" name="Рисунок 11"/>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blip>
        <a:srcRect/>
        <a:stretch>
          <a:fillRect/>
        </a:stretch>
      </xdr:blipFill>
      <xdr:spPr bwMode="auto">
        <a:xfrm>
          <a:off x="38100" y="38099"/>
          <a:ext cx="1841361" cy="904875"/>
        </a:xfrm>
        <a:prstGeom prst="rect">
          <a:avLst/>
        </a:prstGeom>
        <a:noFill/>
        <a:effectLst>
          <a:glow rad="127000">
            <a:srgbClr val="5B9BD5">
              <a:alpha val="0"/>
            </a:srgbClr>
          </a:glow>
        </a:effectLst>
      </xdr:spPr>
    </xdr:pic>
    <xdr:clientData/>
  </xdr:twoCellAnchor>
  <mc:AlternateContent xmlns:mc="http://schemas.openxmlformats.org/markup-compatibility/2006">
    <mc:Choice xmlns:a14="http://schemas.microsoft.com/office/drawing/2010/main" Requires="a14">
      <xdr:twoCellAnchor editAs="oneCell">
        <xdr:from>
          <xdr:col>10</xdr:col>
          <xdr:colOff>0</xdr:colOff>
          <xdr:row>45</xdr:row>
          <xdr:rowOff>0</xdr:rowOff>
        </xdr:from>
        <xdr:to>
          <xdr:col>11</xdr:col>
          <xdr:colOff>104775</xdr:colOff>
          <xdr:row>45</xdr:row>
          <xdr:rowOff>152400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828675</xdr:colOff>
      <xdr:row>42</xdr:row>
      <xdr:rowOff>419100</xdr:rowOff>
    </xdr:from>
    <xdr:to>
      <xdr:col>2</xdr:col>
      <xdr:colOff>1381125</xdr:colOff>
      <xdr:row>44</xdr:row>
      <xdr:rowOff>28575</xdr:rowOff>
    </xdr:to>
    <xdr:pic>
      <xdr:nvPicPr>
        <xdr:cNvPr id="14" name="Рисунок 2" descr="Доставка, Транспорт, Значок, Векторное Изображение."/>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1219200" y="17278350"/>
          <a:ext cx="55245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933450</xdr:colOff>
      <xdr:row>44</xdr:row>
      <xdr:rowOff>142875</xdr:rowOff>
    </xdr:from>
    <xdr:to>
      <xdr:col>2</xdr:col>
      <xdr:colOff>1390650</xdr:colOff>
      <xdr:row>44</xdr:row>
      <xdr:rowOff>504825</xdr:rowOff>
    </xdr:to>
    <xdr:pic>
      <xdr:nvPicPr>
        <xdr:cNvPr id="15" name="Рисунок 4" descr="Антон Прудков "/>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t="13750" r="2814" b="12500"/>
        <a:stretch>
          <a:fillRect/>
        </a:stretch>
      </xdr:blipFill>
      <xdr:spPr bwMode="auto">
        <a:xfrm>
          <a:off x="1323975" y="18002250"/>
          <a:ext cx="457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838200</xdr:colOff>
      <xdr:row>45</xdr:row>
      <xdr:rowOff>133350</xdr:rowOff>
    </xdr:from>
    <xdr:to>
      <xdr:col>2</xdr:col>
      <xdr:colOff>1419225</xdr:colOff>
      <xdr:row>45</xdr:row>
      <xdr:rowOff>638175</xdr:rowOff>
    </xdr:to>
    <xdr:pic>
      <xdr:nvPicPr>
        <xdr:cNvPr id="16" name="Рисунок 5" descr="time,time,time icon download,time free icon,time png,time svg,time eps,time..."/>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228725" y="18802350"/>
          <a:ext cx="5810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228600</xdr:colOff>
      <xdr:row>27</xdr:row>
      <xdr:rowOff>9525</xdr:rowOff>
    </xdr:from>
    <xdr:to>
      <xdr:col>2</xdr:col>
      <xdr:colOff>1190625</xdr:colOff>
      <xdr:row>27</xdr:row>
      <xdr:rowOff>676275</xdr:rowOff>
    </xdr:to>
    <xdr:pic>
      <xdr:nvPicPr>
        <xdr:cNvPr id="17" name="Рисунок 23"/>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l="3987" t="1622" r="5807" b="4526"/>
        <a:stretch>
          <a:fillRect/>
        </a:stretch>
      </xdr:blipFill>
      <xdr:spPr bwMode="auto">
        <a:xfrm>
          <a:off x="619125" y="10591800"/>
          <a:ext cx="9620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476250</xdr:colOff>
      <xdr:row>33</xdr:row>
      <xdr:rowOff>66675</xdr:rowOff>
    </xdr:from>
    <xdr:to>
      <xdr:col>2</xdr:col>
      <xdr:colOff>952500</xdr:colOff>
      <xdr:row>34</xdr:row>
      <xdr:rowOff>466725</xdr:rowOff>
    </xdr:to>
    <xdr:pic>
      <xdr:nvPicPr>
        <xdr:cNvPr id="18" name="Рисунок 24"/>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l="4349" t="2330" r="6654" b="3149"/>
        <a:stretch>
          <a:fillRect/>
        </a:stretch>
      </xdr:blipFill>
      <xdr:spPr bwMode="auto">
        <a:xfrm>
          <a:off x="866775" y="13992225"/>
          <a:ext cx="4762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28575</xdr:colOff>
      <xdr:row>10</xdr:row>
      <xdr:rowOff>28575</xdr:rowOff>
    </xdr:from>
    <xdr:to>
      <xdr:col>6</xdr:col>
      <xdr:colOff>1181100</xdr:colOff>
      <xdr:row>13</xdr:row>
      <xdr:rowOff>371475</xdr:rowOff>
    </xdr:to>
    <xdr:grpSp>
      <xdr:nvGrpSpPr>
        <xdr:cNvPr id="19" name="Группа 3"/>
        <xdr:cNvGrpSpPr>
          <a:grpSpLocks/>
        </xdr:cNvGrpSpPr>
      </xdr:nvGrpSpPr>
      <xdr:grpSpPr bwMode="auto">
        <a:xfrm>
          <a:off x="5924550" y="2257425"/>
          <a:ext cx="3857625" cy="1028700"/>
          <a:chOff x="6505575" y="838199"/>
          <a:chExt cx="3330013" cy="1028701"/>
        </a:xfrm>
      </xdr:grpSpPr>
      <xdr:sp macro="" textlink="">
        <xdr:nvSpPr>
          <xdr:cNvPr id="20" name="TextBox 19"/>
          <xdr:cNvSpPr txBox="1"/>
        </xdr:nvSpPr>
        <xdr:spPr>
          <a:xfrm>
            <a:off x="6505575" y="838199"/>
            <a:ext cx="3330013" cy="10287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u-RU" sz="1100" u="sng"/>
              <a:t>выбор цвета каркаса или фасада (возможны комбинации)</a:t>
            </a:r>
          </a:p>
          <a:p>
            <a:r>
              <a:rPr lang="ru-RU" sz="1100" b="1" i="0" u="none" strike="noStrike">
                <a:solidFill>
                  <a:schemeClr val="dk1"/>
                </a:solidFill>
                <a:effectLst/>
                <a:latin typeface="+mn-lt"/>
                <a:ea typeface="+mn-ea"/>
                <a:cs typeface="+mn-cs"/>
              </a:rPr>
              <a:t> ВЕНГЕ     </a:t>
            </a:r>
            <a:r>
              <a:rPr lang="ru-RU"/>
              <a:t>       </a:t>
            </a:r>
            <a:r>
              <a:rPr lang="ru-RU" sz="1100" b="1" i="0" u="none" strike="noStrike">
                <a:solidFill>
                  <a:schemeClr val="dk1"/>
                </a:solidFill>
                <a:effectLst/>
                <a:latin typeface="+mn-lt"/>
                <a:ea typeface="+mn-ea"/>
                <a:cs typeface="+mn-cs"/>
              </a:rPr>
              <a:t>СОНОМА</a:t>
            </a:r>
            <a:r>
              <a:rPr lang="ru-RU"/>
              <a:t>    </a:t>
            </a:r>
            <a:r>
              <a:rPr lang="en-US"/>
              <a:t> </a:t>
            </a:r>
            <a:r>
              <a:rPr lang="ru-RU"/>
              <a:t>  </a:t>
            </a:r>
            <a:r>
              <a:rPr lang="ru-RU" sz="1100" b="1" i="0" u="none" strike="noStrike">
                <a:solidFill>
                  <a:schemeClr val="dk1"/>
                </a:solidFill>
                <a:effectLst/>
                <a:latin typeface="+mn-lt"/>
                <a:ea typeface="+mn-ea"/>
                <a:cs typeface="+mn-cs"/>
              </a:rPr>
              <a:t>ШИМО темн.</a:t>
            </a:r>
            <a:r>
              <a:rPr lang="ru-RU"/>
              <a:t>      </a:t>
            </a:r>
            <a:r>
              <a:rPr lang="ru-RU" sz="1100" b="1" i="0" u="none" strike="noStrike">
                <a:solidFill>
                  <a:schemeClr val="dk1"/>
                </a:solidFill>
                <a:effectLst/>
                <a:latin typeface="+mn-lt"/>
                <a:ea typeface="+mn-ea"/>
                <a:cs typeface="+mn-cs"/>
              </a:rPr>
              <a:t>ШИМО светл.</a:t>
            </a:r>
            <a:r>
              <a:rPr lang="ru-RU"/>
              <a:t> </a:t>
            </a:r>
            <a:endParaRPr lang="ru-RU" sz="1100"/>
          </a:p>
        </xdr:txBody>
      </xdr:sp>
      <xdr:pic>
        <xdr:nvPicPr>
          <xdr:cNvPr id="21" name="Рисунок 2"/>
          <xdr:cNvPicPr preferRelativeResize="0">
            <a:picLocks/>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562725" y="1276350"/>
            <a:ext cx="540000"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2" name="Рисунок 46" descr="http://piramida-mebel.l-cms.ru/files/cat/gallery/875-500/ldsp_10mm_ivacevish_yasen_shimo_light_01.jpg"/>
          <xdr:cNvPicPr preferRelativeResize="0">
            <a:picLocks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8296275" y="1285875"/>
            <a:ext cx="540000"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3" name="Рисунок 33" descr="http://kupemake.ru/wp-content/uploads/2016/08/107-%D0%94%D1%83%D0%B1-%D0%A1%D0%BE%D0%BD%D0%BE%D0%BC%D0%B0.jpg"/>
          <xdr:cNvPicPr preferRelativeResize="0">
            <a:picLocks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7400925" y="1276349"/>
            <a:ext cx="540000"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Рисунок 45" descr="http://sozmeb.ru/wp-content/uploads/2014/11/yasen-shimo-svetlyj-kronostar-d-3102.jpg"/>
          <xdr:cNvPicPr preferRelativeResize="0">
            <a:picLocks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9182100" y="1276350"/>
            <a:ext cx="540000"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2</xdr:col>
      <xdr:colOff>228600</xdr:colOff>
      <xdr:row>21</xdr:row>
      <xdr:rowOff>314325</xdr:rowOff>
    </xdr:from>
    <xdr:to>
      <xdr:col>2</xdr:col>
      <xdr:colOff>1371600</xdr:colOff>
      <xdr:row>22</xdr:row>
      <xdr:rowOff>285750</xdr:rowOff>
    </xdr:to>
    <xdr:pic>
      <xdr:nvPicPr>
        <xdr:cNvPr id="25" name="Рисунок 25"/>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rcRect l="9500" t="15038" r="10249" b="13910"/>
        <a:stretch>
          <a:fillRect/>
        </a:stretch>
      </xdr:blipFill>
      <xdr:spPr bwMode="auto">
        <a:xfrm>
          <a:off x="619125" y="7153275"/>
          <a:ext cx="11430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257175</xdr:colOff>
      <xdr:row>24</xdr:row>
      <xdr:rowOff>57150</xdr:rowOff>
    </xdr:from>
    <xdr:to>
      <xdr:col>2</xdr:col>
      <xdr:colOff>1190625</xdr:colOff>
      <xdr:row>24</xdr:row>
      <xdr:rowOff>771525</xdr:rowOff>
    </xdr:to>
    <xdr:pic>
      <xdr:nvPicPr>
        <xdr:cNvPr id="26" name="Рисунок 1"/>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647700" y="8820150"/>
          <a:ext cx="9334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55;&#1088;&#1072;&#1081;&#1089;-&#1083;&#1080;&#1089;&#1090;&#1099;%20&#1052;&#1077;&#1073;&#1077;&#1083;&#1100;-&#1051;&#1101;&#1085;&#1076;/!%20&#1057;&#1045;&#1041;&#1045;&#1057;&#1058;&#1054;&#1048;&#1052;&#1054;&#1057;&#1058;&#1068;%20&#1057;&#1045;&#1056;&#1048;&#1049;/&#1050;&#1042;&#1040;&#1044;&#1056;&#1054;/&#1050;&#1074;&#1072;&#1076;&#1088;&#1086;%202025/&#1054;&#1073;&#1097;&#1072;&#1103;%20&#1089;&#1077;&#1073;&#1077;&#1089;&#1090;&#1086;&#1080;&#1084;&#1086;&#1089;&#1090;&#1100;%20&#1050;&#1074;&#1072;&#1076;&#1088;&#1086;%2020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териалы"/>
      <sheetName val="Глоссарий серий"/>
      <sheetName val="Прайс опт Квадро "/>
      <sheetName val="панель 176х90"/>
      <sheetName val="панель 60х90"/>
      <sheetName val="панель 300х90"/>
      <sheetName val="панель инд расчет"/>
      <sheetName val="кровать без изг 90"/>
      <sheetName val="кровать без изг 160"/>
      <sheetName val="кров с изг 90"/>
      <sheetName val="кровать с изг 160"/>
      <sheetName val="стол 120х55"/>
      <sheetName val="стол п"/>
      <sheetName val="тумба 50х44х50 (1 ящ)"/>
      <sheetName val="тумба 50х44х50"/>
      <sheetName val="зеркало 60х80"/>
      <sheetName val="стол туалетный 80х44х80"/>
      <sheetName val="тумба бар 58"/>
      <sheetName val="тумба бар 130"/>
      <sheetName val="стол бар 140х55х80 ящ"/>
      <sheetName val="зеркало 50х140"/>
      <sheetName val="стол журнальный 70х50"/>
      <sheetName val="багажница 90х44"/>
      <sheetName val="багажница 90х55"/>
      <sheetName val="панель с полкой 90х140 "/>
      <sheetName val="шкаф 96х44х200 (ун)"/>
      <sheetName val="шкаф 96х55х200 (ун)"/>
      <sheetName val="шкаф 120х60х220"/>
      <sheetName val="буфет  80х44х200"/>
      <sheetName val="витрина 60х44х200"/>
      <sheetName val="шкаф купе 120х60х214 (зерк)"/>
      <sheetName val="шкаф-купе 120х60х200"/>
      <sheetName val="стол 120х45х80(97)"/>
      <sheetName val="стол бар 120х50х80 (пр)"/>
      <sheetName val="шкаф ун 90х60х200"/>
      <sheetName val="шкаф универ 90х60х2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3">
    <tabColor rgb="FFFF0000"/>
    <pageSetUpPr fitToPage="1"/>
  </sheetPr>
  <dimension ref="A1:P60"/>
  <sheetViews>
    <sheetView tabSelected="1" view="pageBreakPreview" topLeftCell="A38" zoomScaleNormal="100" zoomScaleSheetLayoutView="100" workbookViewId="0">
      <selection activeCell="D40" sqref="D40"/>
    </sheetView>
  </sheetViews>
  <sheetFormatPr defaultRowHeight="9.75" x14ac:dyDescent="0.25"/>
  <cols>
    <col min="1" max="1" width="1.85546875" style="43" customWidth="1"/>
    <col min="2" max="2" width="4" style="43" customWidth="1"/>
    <col min="3" max="3" width="22.140625" style="44" customWidth="1"/>
    <col min="4" max="4" width="60.42578125" style="44" customWidth="1"/>
    <col min="5" max="5" width="23.7109375" style="46" customWidth="1"/>
    <col min="6" max="6" width="16.85546875" style="46" customWidth="1"/>
    <col min="7" max="7" width="18" style="46" customWidth="1"/>
    <col min="8" max="8" width="14" style="46" customWidth="1"/>
    <col min="9" max="9" width="15.28515625" style="46" customWidth="1"/>
    <col min="10" max="10" width="20.28515625" style="46" customWidth="1"/>
    <col min="11" max="11" width="1.85546875" style="43" customWidth="1"/>
    <col min="12" max="12" width="12.42578125" style="47" customWidth="1"/>
    <col min="13" max="13" width="11.42578125" style="48" customWidth="1"/>
    <col min="14" max="14" width="11.42578125" style="49" customWidth="1"/>
    <col min="15" max="15" width="11.42578125" style="50" customWidth="1"/>
    <col min="16" max="16" width="14.42578125" style="43" customWidth="1"/>
    <col min="17" max="256" width="9.140625" style="43"/>
    <col min="257" max="257" width="1.85546875" style="43" customWidth="1"/>
    <col min="258" max="258" width="4" style="43" customWidth="1"/>
    <col min="259" max="259" width="22.140625" style="43" customWidth="1"/>
    <col min="260" max="260" width="60.42578125" style="43" customWidth="1"/>
    <col min="261" max="261" width="23.7109375" style="43" customWidth="1"/>
    <col min="262" max="262" width="16.85546875" style="43" customWidth="1"/>
    <col min="263" max="263" width="18" style="43" customWidth="1"/>
    <col min="264" max="264" width="14" style="43" customWidth="1"/>
    <col min="265" max="265" width="15.28515625" style="43" customWidth="1"/>
    <col min="266" max="266" width="20.28515625" style="43" customWidth="1"/>
    <col min="267" max="267" width="1.85546875" style="43" customWidth="1"/>
    <col min="268" max="268" width="12.42578125" style="43" customWidth="1"/>
    <col min="269" max="271" width="11.42578125" style="43" customWidth="1"/>
    <col min="272" max="272" width="14.42578125" style="43" customWidth="1"/>
    <col min="273" max="512" width="9.140625" style="43"/>
    <col min="513" max="513" width="1.85546875" style="43" customWidth="1"/>
    <col min="514" max="514" width="4" style="43" customWidth="1"/>
    <col min="515" max="515" width="22.140625" style="43" customWidth="1"/>
    <col min="516" max="516" width="60.42578125" style="43" customWidth="1"/>
    <col min="517" max="517" width="23.7109375" style="43" customWidth="1"/>
    <col min="518" max="518" width="16.85546875" style="43" customWidth="1"/>
    <col min="519" max="519" width="18" style="43" customWidth="1"/>
    <col min="520" max="520" width="14" style="43" customWidth="1"/>
    <col min="521" max="521" width="15.28515625" style="43" customWidth="1"/>
    <col min="522" max="522" width="20.28515625" style="43" customWidth="1"/>
    <col min="523" max="523" width="1.85546875" style="43" customWidth="1"/>
    <col min="524" max="524" width="12.42578125" style="43" customWidth="1"/>
    <col min="525" max="527" width="11.42578125" style="43" customWidth="1"/>
    <col min="528" max="528" width="14.42578125" style="43" customWidth="1"/>
    <col min="529" max="768" width="9.140625" style="43"/>
    <col min="769" max="769" width="1.85546875" style="43" customWidth="1"/>
    <col min="770" max="770" width="4" style="43" customWidth="1"/>
    <col min="771" max="771" width="22.140625" style="43" customWidth="1"/>
    <col min="772" max="772" width="60.42578125" style="43" customWidth="1"/>
    <col min="773" max="773" width="23.7109375" style="43" customWidth="1"/>
    <col min="774" max="774" width="16.85546875" style="43" customWidth="1"/>
    <col min="775" max="775" width="18" style="43" customWidth="1"/>
    <col min="776" max="776" width="14" style="43" customWidth="1"/>
    <col min="777" max="777" width="15.28515625" style="43" customWidth="1"/>
    <col min="778" max="778" width="20.28515625" style="43" customWidth="1"/>
    <col min="779" max="779" width="1.85546875" style="43" customWidth="1"/>
    <col min="780" max="780" width="12.42578125" style="43" customWidth="1"/>
    <col min="781" max="783" width="11.42578125" style="43" customWidth="1"/>
    <col min="784" max="784" width="14.42578125" style="43" customWidth="1"/>
    <col min="785" max="1024" width="9.140625" style="43"/>
    <col min="1025" max="1025" width="1.85546875" style="43" customWidth="1"/>
    <col min="1026" max="1026" width="4" style="43" customWidth="1"/>
    <col min="1027" max="1027" width="22.140625" style="43" customWidth="1"/>
    <col min="1028" max="1028" width="60.42578125" style="43" customWidth="1"/>
    <col min="1029" max="1029" width="23.7109375" style="43" customWidth="1"/>
    <col min="1030" max="1030" width="16.85546875" style="43" customWidth="1"/>
    <col min="1031" max="1031" width="18" style="43" customWidth="1"/>
    <col min="1032" max="1032" width="14" style="43" customWidth="1"/>
    <col min="1033" max="1033" width="15.28515625" style="43" customWidth="1"/>
    <col min="1034" max="1034" width="20.28515625" style="43" customWidth="1"/>
    <col min="1035" max="1035" width="1.85546875" style="43" customWidth="1"/>
    <col min="1036" max="1036" width="12.42578125" style="43" customWidth="1"/>
    <col min="1037" max="1039" width="11.42578125" style="43" customWidth="1"/>
    <col min="1040" max="1040" width="14.42578125" style="43" customWidth="1"/>
    <col min="1041" max="1280" width="9.140625" style="43"/>
    <col min="1281" max="1281" width="1.85546875" style="43" customWidth="1"/>
    <col min="1282" max="1282" width="4" style="43" customWidth="1"/>
    <col min="1283" max="1283" width="22.140625" style="43" customWidth="1"/>
    <col min="1284" max="1284" width="60.42578125" style="43" customWidth="1"/>
    <col min="1285" max="1285" width="23.7109375" style="43" customWidth="1"/>
    <col min="1286" max="1286" width="16.85546875" style="43" customWidth="1"/>
    <col min="1287" max="1287" width="18" style="43" customWidth="1"/>
    <col min="1288" max="1288" width="14" style="43" customWidth="1"/>
    <col min="1289" max="1289" width="15.28515625" style="43" customWidth="1"/>
    <col min="1290" max="1290" width="20.28515625" style="43" customWidth="1"/>
    <col min="1291" max="1291" width="1.85546875" style="43" customWidth="1"/>
    <col min="1292" max="1292" width="12.42578125" style="43" customWidth="1"/>
    <col min="1293" max="1295" width="11.42578125" style="43" customWidth="1"/>
    <col min="1296" max="1296" width="14.42578125" style="43" customWidth="1"/>
    <col min="1297" max="1536" width="9.140625" style="43"/>
    <col min="1537" max="1537" width="1.85546875" style="43" customWidth="1"/>
    <col min="1538" max="1538" width="4" style="43" customWidth="1"/>
    <col min="1539" max="1539" width="22.140625" style="43" customWidth="1"/>
    <col min="1540" max="1540" width="60.42578125" style="43" customWidth="1"/>
    <col min="1541" max="1541" width="23.7109375" style="43" customWidth="1"/>
    <col min="1542" max="1542" width="16.85546875" style="43" customWidth="1"/>
    <col min="1543" max="1543" width="18" style="43" customWidth="1"/>
    <col min="1544" max="1544" width="14" style="43" customWidth="1"/>
    <col min="1545" max="1545" width="15.28515625" style="43" customWidth="1"/>
    <col min="1546" max="1546" width="20.28515625" style="43" customWidth="1"/>
    <col min="1547" max="1547" width="1.85546875" style="43" customWidth="1"/>
    <col min="1548" max="1548" width="12.42578125" style="43" customWidth="1"/>
    <col min="1549" max="1551" width="11.42578125" style="43" customWidth="1"/>
    <col min="1552" max="1552" width="14.42578125" style="43" customWidth="1"/>
    <col min="1553" max="1792" width="9.140625" style="43"/>
    <col min="1793" max="1793" width="1.85546875" style="43" customWidth="1"/>
    <col min="1794" max="1794" width="4" style="43" customWidth="1"/>
    <col min="1795" max="1795" width="22.140625" style="43" customWidth="1"/>
    <col min="1796" max="1796" width="60.42578125" style="43" customWidth="1"/>
    <col min="1797" max="1797" width="23.7109375" style="43" customWidth="1"/>
    <col min="1798" max="1798" width="16.85546875" style="43" customWidth="1"/>
    <col min="1799" max="1799" width="18" style="43" customWidth="1"/>
    <col min="1800" max="1800" width="14" style="43" customWidth="1"/>
    <col min="1801" max="1801" width="15.28515625" style="43" customWidth="1"/>
    <col min="1802" max="1802" width="20.28515625" style="43" customWidth="1"/>
    <col min="1803" max="1803" width="1.85546875" style="43" customWidth="1"/>
    <col min="1804" max="1804" width="12.42578125" style="43" customWidth="1"/>
    <col min="1805" max="1807" width="11.42578125" style="43" customWidth="1"/>
    <col min="1808" max="1808" width="14.42578125" style="43" customWidth="1"/>
    <col min="1809" max="2048" width="9.140625" style="43"/>
    <col min="2049" max="2049" width="1.85546875" style="43" customWidth="1"/>
    <col min="2050" max="2050" width="4" style="43" customWidth="1"/>
    <col min="2051" max="2051" width="22.140625" style="43" customWidth="1"/>
    <col min="2052" max="2052" width="60.42578125" style="43" customWidth="1"/>
    <col min="2053" max="2053" width="23.7109375" style="43" customWidth="1"/>
    <col min="2054" max="2054" width="16.85546875" style="43" customWidth="1"/>
    <col min="2055" max="2055" width="18" style="43" customWidth="1"/>
    <col min="2056" max="2056" width="14" style="43" customWidth="1"/>
    <col min="2057" max="2057" width="15.28515625" style="43" customWidth="1"/>
    <col min="2058" max="2058" width="20.28515625" style="43" customWidth="1"/>
    <col min="2059" max="2059" width="1.85546875" style="43" customWidth="1"/>
    <col min="2060" max="2060" width="12.42578125" style="43" customWidth="1"/>
    <col min="2061" max="2063" width="11.42578125" style="43" customWidth="1"/>
    <col min="2064" max="2064" width="14.42578125" style="43" customWidth="1"/>
    <col min="2065" max="2304" width="9.140625" style="43"/>
    <col min="2305" max="2305" width="1.85546875" style="43" customWidth="1"/>
    <col min="2306" max="2306" width="4" style="43" customWidth="1"/>
    <col min="2307" max="2307" width="22.140625" style="43" customWidth="1"/>
    <col min="2308" max="2308" width="60.42578125" style="43" customWidth="1"/>
    <col min="2309" max="2309" width="23.7109375" style="43" customWidth="1"/>
    <col min="2310" max="2310" width="16.85546875" style="43" customWidth="1"/>
    <col min="2311" max="2311" width="18" style="43" customWidth="1"/>
    <col min="2312" max="2312" width="14" style="43" customWidth="1"/>
    <col min="2313" max="2313" width="15.28515625" style="43" customWidth="1"/>
    <col min="2314" max="2314" width="20.28515625" style="43" customWidth="1"/>
    <col min="2315" max="2315" width="1.85546875" style="43" customWidth="1"/>
    <col min="2316" max="2316" width="12.42578125" style="43" customWidth="1"/>
    <col min="2317" max="2319" width="11.42578125" style="43" customWidth="1"/>
    <col min="2320" max="2320" width="14.42578125" style="43" customWidth="1"/>
    <col min="2321" max="2560" width="9.140625" style="43"/>
    <col min="2561" max="2561" width="1.85546875" style="43" customWidth="1"/>
    <col min="2562" max="2562" width="4" style="43" customWidth="1"/>
    <col min="2563" max="2563" width="22.140625" style="43" customWidth="1"/>
    <col min="2564" max="2564" width="60.42578125" style="43" customWidth="1"/>
    <col min="2565" max="2565" width="23.7109375" style="43" customWidth="1"/>
    <col min="2566" max="2566" width="16.85546875" style="43" customWidth="1"/>
    <col min="2567" max="2567" width="18" style="43" customWidth="1"/>
    <col min="2568" max="2568" width="14" style="43" customWidth="1"/>
    <col min="2569" max="2569" width="15.28515625" style="43" customWidth="1"/>
    <col min="2570" max="2570" width="20.28515625" style="43" customWidth="1"/>
    <col min="2571" max="2571" width="1.85546875" style="43" customWidth="1"/>
    <col min="2572" max="2572" width="12.42578125" style="43" customWidth="1"/>
    <col min="2573" max="2575" width="11.42578125" style="43" customWidth="1"/>
    <col min="2576" max="2576" width="14.42578125" style="43" customWidth="1"/>
    <col min="2577" max="2816" width="9.140625" style="43"/>
    <col min="2817" max="2817" width="1.85546875" style="43" customWidth="1"/>
    <col min="2818" max="2818" width="4" style="43" customWidth="1"/>
    <col min="2819" max="2819" width="22.140625" style="43" customWidth="1"/>
    <col min="2820" max="2820" width="60.42578125" style="43" customWidth="1"/>
    <col min="2821" max="2821" width="23.7109375" style="43" customWidth="1"/>
    <col min="2822" max="2822" width="16.85546875" style="43" customWidth="1"/>
    <col min="2823" max="2823" width="18" style="43" customWidth="1"/>
    <col min="2824" max="2824" width="14" style="43" customWidth="1"/>
    <col min="2825" max="2825" width="15.28515625" style="43" customWidth="1"/>
    <col min="2826" max="2826" width="20.28515625" style="43" customWidth="1"/>
    <col min="2827" max="2827" width="1.85546875" style="43" customWidth="1"/>
    <col min="2828" max="2828" width="12.42578125" style="43" customWidth="1"/>
    <col min="2829" max="2831" width="11.42578125" style="43" customWidth="1"/>
    <col min="2832" max="2832" width="14.42578125" style="43" customWidth="1"/>
    <col min="2833" max="3072" width="9.140625" style="43"/>
    <col min="3073" max="3073" width="1.85546875" style="43" customWidth="1"/>
    <col min="3074" max="3074" width="4" style="43" customWidth="1"/>
    <col min="3075" max="3075" width="22.140625" style="43" customWidth="1"/>
    <col min="3076" max="3076" width="60.42578125" style="43" customWidth="1"/>
    <col min="3077" max="3077" width="23.7109375" style="43" customWidth="1"/>
    <col min="3078" max="3078" width="16.85546875" style="43" customWidth="1"/>
    <col min="3079" max="3079" width="18" style="43" customWidth="1"/>
    <col min="3080" max="3080" width="14" style="43" customWidth="1"/>
    <col min="3081" max="3081" width="15.28515625" style="43" customWidth="1"/>
    <col min="3082" max="3082" width="20.28515625" style="43" customWidth="1"/>
    <col min="3083" max="3083" width="1.85546875" style="43" customWidth="1"/>
    <col min="3084" max="3084" width="12.42578125" style="43" customWidth="1"/>
    <col min="3085" max="3087" width="11.42578125" style="43" customWidth="1"/>
    <col min="3088" max="3088" width="14.42578125" style="43" customWidth="1"/>
    <col min="3089" max="3328" width="9.140625" style="43"/>
    <col min="3329" max="3329" width="1.85546875" style="43" customWidth="1"/>
    <col min="3330" max="3330" width="4" style="43" customWidth="1"/>
    <col min="3331" max="3331" width="22.140625" style="43" customWidth="1"/>
    <col min="3332" max="3332" width="60.42578125" style="43" customWidth="1"/>
    <col min="3333" max="3333" width="23.7109375" style="43" customWidth="1"/>
    <col min="3334" max="3334" width="16.85546875" style="43" customWidth="1"/>
    <col min="3335" max="3335" width="18" style="43" customWidth="1"/>
    <col min="3336" max="3336" width="14" style="43" customWidth="1"/>
    <col min="3337" max="3337" width="15.28515625" style="43" customWidth="1"/>
    <col min="3338" max="3338" width="20.28515625" style="43" customWidth="1"/>
    <col min="3339" max="3339" width="1.85546875" style="43" customWidth="1"/>
    <col min="3340" max="3340" width="12.42578125" style="43" customWidth="1"/>
    <col min="3341" max="3343" width="11.42578125" style="43" customWidth="1"/>
    <col min="3344" max="3344" width="14.42578125" style="43" customWidth="1"/>
    <col min="3345" max="3584" width="9.140625" style="43"/>
    <col min="3585" max="3585" width="1.85546875" style="43" customWidth="1"/>
    <col min="3586" max="3586" width="4" style="43" customWidth="1"/>
    <col min="3587" max="3587" width="22.140625" style="43" customWidth="1"/>
    <col min="3588" max="3588" width="60.42578125" style="43" customWidth="1"/>
    <col min="3589" max="3589" width="23.7109375" style="43" customWidth="1"/>
    <col min="3590" max="3590" width="16.85546875" style="43" customWidth="1"/>
    <col min="3591" max="3591" width="18" style="43" customWidth="1"/>
    <col min="3592" max="3592" width="14" style="43" customWidth="1"/>
    <col min="3593" max="3593" width="15.28515625" style="43" customWidth="1"/>
    <col min="3594" max="3594" width="20.28515625" style="43" customWidth="1"/>
    <col min="3595" max="3595" width="1.85546875" style="43" customWidth="1"/>
    <col min="3596" max="3596" width="12.42578125" style="43" customWidth="1"/>
    <col min="3597" max="3599" width="11.42578125" style="43" customWidth="1"/>
    <col min="3600" max="3600" width="14.42578125" style="43" customWidth="1"/>
    <col min="3601" max="3840" width="9.140625" style="43"/>
    <col min="3841" max="3841" width="1.85546875" style="43" customWidth="1"/>
    <col min="3842" max="3842" width="4" style="43" customWidth="1"/>
    <col min="3843" max="3843" width="22.140625" style="43" customWidth="1"/>
    <col min="3844" max="3844" width="60.42578125" style="43" customWidth="1"/>
    <col min="3845" max="3845" width="23.7109375" style="43" customWidth="1"/>
    <col min="3846" max="3846" width="16.85546875" style="43" customWidth="1"/>
    <col min="3847" max="3847" width="18" style="43" customWidth="1"/>
    <col min="3848" max="3848" width="14" style="43" customWidth="1"/>
    <col min="3849" max="3849" width="15.28515625" style="43" customWidth="1"/>
    <col min="3850" max="3850" width="20.28515625" style="43" customWidth="1"/>
    <col min="3851" max="3851" width="1.85546875" style="43" customWidth="1"/>
    <col min="3852" max="3852" width="12.42578125" style="43" customWidth="1"/>
    <col min="3853" max="3855" width="11.42578125" style="43" customWidth="1"/>
    <col min="3856" max="3856" width="14.42578125" style="43" customWidth="1"/>
    <col min="3857" max="4096" width="9.140625" style="43"/>
    <col min="4097" max="4097" width="1.85546875" style="43" customWidth="1"/>
    <col min="4098" max="4098" width="4" style="43" customWidth="1"/>
    <col min="4099" max="4099" width="22.140625" style="43" customWidth="1"/>
    <col min="4100" max="4100" width="60.42578125" style="43" customWidth="1"/>
    <col min="4101" max="4101" width="23.7109375" style="43" customWidth="1"/>
    <col min="4102" max="4102" width="16.85546875" style="43" customWidth="1"/>
    <col min="4103" max="4103" width="18" style="43" customWidth="1"/>
    <col min="4104" max="4104" width="14" style="43" customWidth="1"/>
    <col min="4105" max="4105" width="15.28515625" style="43" customWidth="1"/>
    <col min="4106" max="4106" width="20.28515625" style="43" customWidth="1"/>
    <col min="4107" max="4107" width="1.85546875" style="43" customWidth="1"/>
    <col min="4108" max="4108" width="12.42578125" style="43" customWidth="1"/>
    <col min="4109" max="4111" width="11.42578125" style="43" customWidth="1"/>
    <col min="4112" max="4112" width="14.42578125" style="43" customWidth="1"/>
    <col min="4113" max="4352" width="9.140625" style="43"/>
    <col min="4353" max="4353" width="1.85546875" style="43" customWidth="1"/>
    <col min="4354" max="4354" width="4" style="43" customWidth="1"/>
    <col min="4355" max="4355" width="22.140625" style="43" customWidth="1"/>
    <col min="4356" max="4356" width="60.42578125" style="43" customWidth="1"/>
    <col min="4357" max="4357" width="23.7109375" style="43" customWidth="1"/>
    <col min="4358" max="4358" width="16.85546875" style="43" customWidth="1"/>
    <col min="4359" max="4359" width="18" style="43" customWidth="1"/>
    <col min="4360" max="4360" width="14" style="43" customWidth="1"/>
    <col min="4361" max="4361" width="15.28515625" style="43" customWidth="1"/>
    <col min="4362" max="4362" width="20.28515625" style="43" customWidth="1"/>
    <col min="4363" max="4363" width="1.85546875" style="43" customWidth="1"/>
    <col min="4364" max="4364" width="12.42578125" style="43" customWidth="1"/>
    <col min="4365" max="4367" width="11.42578125" style="43" customWidth="1"/>
    <col min="4368" max="4368" width="14.42578125" style="43" customWidth="1"/>
    <col min="4369" max="4608" width="9.140625" style="43"/>
    <col min="4609" max="4609" width="1.85546875" style="43" customWidth="1"/>
    <col min="4610" max="4610" width="4" style="43" customWidth="1"/>
    <col min="4611" max="4611" width="22.140625" style="43" customWidth="1"/>
    <col min="4612" max="4612" width="60.42578125" style="43" customWidth="1"/>
    <col min="4613" max="4613" width="23.7109375" style="43" customWidth="1"/>
    <col min="4614" max="4614" width="16.85546875" style="43" customWidth="1"/>
    <col min="4615" max="4615" width="18" style="43" customWidth="1"/>
    <col min="4616" max="4616" width="14" style="43" customWidth="1"/>
    <col min="4617" max="4617" width="15.28515625" style="43" customWidth="1"/>
    <col min="4618" max="4618" width="20.28515625" style="43" customWidth="1"/>
    <col min="4619" max="4619" width="1.85546875" style="43" customWidth="1"/>
    <col min="4620" max="4620" width="12.42578125" style="43" customWidth="1"/>
    <col min="4621" max="4623" width="11.42578125" style="43" customWidth="1"/>
    <col min="4624" max="4624" width="14.42578125" style="43" customWidth="1"/>
    <col min="4625" max="4864" width="9.140625" style="43"/>
    <col min="4865" max="4865" width="1.85546875" style="43" customWidth="1"/>
    <col min="4866" max="4866" width="4" style="43" customWidth="1"/>
    <col min="4867" max="4867" width="22.140625" style="43" customWidth="1"/>
    <col min="4868" max="4868" width="60.42578125" style="43" customWidth="1"/>
    <col min="4869" max="4869" width="23.7109375" style="43" customWidth="1"/>
    <col min="4870" max="4870" width="16.85546875" style="43" customWidth="1"/>
    <col min="4871" max="4871" width="18" style="43" customWidth="1"/>
    <col min="4872" max="4872" width="14" style="43" customWidth="1"/>
    <col min="4873" max="4873" width="15.28515625" style="43" customWidth="1"/>
    <col min="4874" max="4874" width="20.28515625" style="43" customWidth="1"/>
    <col min="4875" max="4875" width="1.85546875" style="43" customWidth="1"/>
    <col min="4876" max="4876" width="12.42578125" style="43" customWidth="1"/>
    <col min="4877" max="4879" width="11.42578125" style="43" customWidth="1"/>
    <col min="4880" max="4880" width="14.42578125" style="43" customWidth="1"/>
    <col min="4881" max="5120" width="9.140625" style="43"/>
    <col min="5121" max="5121" width="1.85546875" style="43" customWidth="1"/>
    <col min="5122" max="5122" width="4" style="43" customWidth="1"/>
    <col min="5123" max="5123" width="22.140625" style="43" customWidth="1"/>
    <col min="5124" max="5124" width="60.42578125" style="43" customWidth="1"/>
    <col min="5125" max="5125" width="23.7109375" style="43" customWidth="1"/>
    <col min="5126" max="5126" width="16.85546875" style="43" customWidth="1"/>
    <col min="5127" max="5127" width="18" style="43" customWidth="1"/>
    <col min="5128" max="5128" width="14" style="43" customWidth="1"/>
    <col min="5129" max="5129" width="15.28515625" style="43" customWidth="1"/>
    <col min="5130" max="5130" width="20.28515625" style="43" customWidth="1"/>
    <col min="5131" max="5131" width="1.85546875" style="43" customWidth="1"/>
    <col min="5132" max="5132" width="12.42578125" style="43" customWidth="1"/>
    <col min="5133" max="5135" width="11.42578125" style="43" customWidth="1"/>
    <col min="5136" max="5136" width="14.42578125" style="43" customWidth="1"/>
    <col min="5137" max="5376" width="9.140625" style="43"/>
    <col min="5377" max="5377" width="1.85546875" style="43" customWidth="1"/>
    <col min="5378" max="5378" width="4" style="43" customWidth="1"/>
    <col min="5379" max="5379" width="22.140625" style="43" customWidth="1"/>
    <col min="5380" max="5380" width="60.42578125" style="43" customWidth="1"/>
    <col min="5381" max="5381" width="23.7109375" style="43" customWidth="1"/>
    <col min="5382" max="5382" width="16.85546875" style="43" customWidth="1"/>
    <col min="5383" max="5383" width="18" style="43" customWidth="1"/>
    <col min="5384" max="5384" width="14" style="43" customWidth="1"/>
    <col min="5385" max="5385" width="15.28515625" style="43" customWidth="1"/>
    <col min="5386" max="5386" width="20.28515625" style="43" customWidth="1"/>
    <col min="5387" max="5387" width="1.85546875" style="43" customWidth="1"/>
    <col min="5388" max="5388" width="12.42578125" style="43" customWidth="1"/>
    <col min="5389" max="5391" width="11.42578125" style="43" customWidth="1"/>
    <col min="5392" max="5392" width="14.42578125" style="43" customWidth="1"/>
    <col min="5393" max="5632" width="9.140625" style="43"/>
    <col min="5633" max="5633" width="1.85546875" style="43" customWidth="1"/>
    <col min="5634" max="5634" width="4" style="43" customWidth="1"/>
    <col min="5635" max="5635" width="22.140625" style="43" customWidth="1"/>
    <col min="5636" max="5636" width="60.42578125" style="43" customWidth="1"/>
    <col min="5637" max="5637" width="23.7109375" style="43" customWidth="1"/>
    <col min="5638" max="5638" width="16.85546875" style="43" customWidth="1"/>
    <col min="5639" max="5639" width="18" style="43" customWidth="1"/>
    <col min="5640" max="5640" width="14" style="43" customWidth="1"/>
    <col min="5641" max="5641" width="15.28515625" style="43" customWidth="1"/>
    <col min="5642" max="5642" width="20.28515625" style="43" customWidth="1"/>
    <col min="5643" max="5643" width="1.85546875" style="43" customWidth="1"/>
    <col min="5644" max="5644" width="12.42578125" style="43" customWidth="1"/>
    <col min="5645" max="5647" width="11.42578125" style="43" customWidth="1"/>
    <col min="5648" max="5648" width="14.42578125" style="43" customWidth="1"/>
    <col min="5649" max="5888" width="9.140625" style="43"/>
    <col min="5889" max="5889" width="1.85546875" style="43" customWidth="1"/>
    <col min="5890" max="5890" width="4" style="43" customWidth="1"/>
    <col min="5891" max="5891" width="22.140625" style="43" customWidth="1"/>
    <col min="5892" max="5892" width="60.42578125" style="43" customWidth="1"/>
    <col min="5893" max="5893" width="23.7109375" style="43" customWidth="1"/>
    <col min="5894" max="5894" width="16.85546875" style="43" customWidth="1"/>
    <col min="5895" max="5895" width="18" style="43" customWidth="1"/>
    <col min="5896" max="5896" width="14" style="43" customWidth="1"/>
    <col min="5897" max="5897" width="15.28515625" style="43" customWidth="1"/>
    <col min="5898" max="5898" width="20.28515625" style="43" customWidth="1"/>
    <col min="5899" max="5899" width="1.85546875" style="43" customWidth="1"/>
    <col min="5900" max="5900" width="12.42578125" style="43" customWidth="1"/>
    <col min="5901" max="5903" width="11.42578125" style="43" customWidth="1"/>
    <col min="5904" max="5904" width="14.42578125" style="43" customWidth="1"/>
    <col min="5905" max="6144" width="9.140625" style="43"/>
    <col min="6145" max="6145" width="1.85546875" style="43" customWidth="1"/>
    <col min="6146" max="6146" width="4" style="43" customWidth="1"/>
    <col min="6147" max="6147" width="22.140625" style="43" customWidth="1"/>
    <col min="6148" max="6148" width="60.42578125" style="43" customWidth="1"/>
    <col min="6149" max="6149" width="23.7109375" style="43" customWidth="1"/>
    <col min="6150" max="6150" width="16.85546875" style="43" customWidth="1"/>
    <col min="6151" max="6151" width="18" style="43" customWidth="1"/>
    <col min="6152" max="6152" width="14" style="43" customWidth="1"/>
    <col min="6153" max="6153" width="15.28515625" style="43" customWidth="1"/>
    <col min="6154" max="6154" width="20.28515625" style="43" customWidth="1"/>
    <col min="6155" max="6155" width="1.85546875" style="43" customWidth="1"/>
    <col min="6156" max="6156" width="12.42578125" style="43" customWidth="1"/>
    <col min="6157" max="6159" width="11.42578125" style="43" customWidth="1"/>
    <col min="6160" max="6160" width="14.42578125" style="43" customWidth="1"/>
    <col min="6161" max="6400" width="9.140625" style="43"/>
    <col min="6401" max="6401" width="1.85546875" style="43" customWidth="1"/>
    <col min="6402" max="6402" width="4" style="43" customWidth="1"/>
    <col min="6403" max="6403" width="22.140625" style="43" customWidth="1"/>
    <col min="6404" max="6404" width="60.42578125" style="43" customWidth="1"/>
    <col min="6405" max="6405" width="23.7109375" style="43" customWidth="1"/>
    <col min="6406" max="6406" width="16.85546875" style="43" customWidth="1"/>
    <col min="6407" max="6407" width="18" style="43" customWidth="1"/>
    <col min="6408" max="6408" width="14" style="43" customWidth="1"/>
    <col min="6409" max="6409" width="15.28515625" style="43" customWidth="1"/>
    <col min="6410" max="6410" width="20.28515625" style="43" customWidth="1"/>
    <col min="6411" max="6411" width="1.85546875" style="43" customWidth="1"/>
    <col min="6412" max="6412" width="12.42578125" style="43" customWidth="1"/>
    <col min="6413" max="6415" width="11.42578125" style="43" customWidth="1"/>
    <col min="6416" max="6416" width="14.42578125" style="43" customWidth="1"/>
    <col min="6417" max="6656" width="9.140625" style="43"/>
    <col min="6657" max="6657" width="1.85546875" style="43" customWidth="1"/>
    <col min="6658" max="6658" width="4" style="43" customWidth="1"/>
    <col min="6659" max="6659" width="22.140625" style="43" customWidth="1"/>
    <col min="6660" max="6660" width="60.42578125" style="43" customWidth="1"/>
    <col min="6661" max="6661" width="23.7109375" style="43" customWidth="1"/>
    <col min="6662" max="6662" width="16.85546875" style="43" customWidth="1"/>
    <col min="6663" max="6663" width="18" style="43" customWidth="1"/>
    <col min="6664" max="6664" width="14" style="43" customWidth="1"/>
    <col min="6665" max="6665" width="15.28515625" style="43" customWidth="1"/>
    <col min="6666" max="6666" width="20.28515625" style="43" customWidth="1"/>
    <col min="6667" max="6667" width="1.85546875" style="43" customWidth="1"/>
    <col min="6668" max="6668" width="12.42578125" style="43" customWidth="1"/>
    <col min="6669" max="6671" width="11.42578125" style="43" customWidth="1"/>
    <col min="6672" max="6672" width="14.42578125" style="43" customWidth="1"/>
    <col min="6673" max="6912" width="9.140625" style="43"/>
    <col min="6913" max="6913" width="1.85546875" style="43" customWidth="1"/>
    <col min="6914" max="6914" width="4" style="43" customWidth="1"/>
    <col min="6915" max="6915" width="22.140625" style="43" customWidth="1"/>
    <col min="6916" max="6916" width="60.42578125" style="43" customWidth="1"/>
    <col min="6917" max="6917" width="23.7109375" style="43" customWidth="1"/>
    <col min="6918" max="6918" width="16.85546875" style="43" customWidth="1"/>
    <col min="6919" max="6919" width="18" style="43" customWidth="1"/>
    <col min="6920" max="6920" width="14" style="43" customWidth="1"/>
    <col min="6921" max="6921" width="15.28515625" style="43" customWidth="1"/>
    <col min="6922" max="6922" width="20.28515625" style="43" customWidth="1"/>
    <col min="6923" max="6923" width="1.85546875" style="43" customWidth="1"/>
    <col min="6924" max="6924" width="12.42578125" style="43" customWidth="1"/>
    <col min="6925" max="6927" width="11.42578125" style="43" customWidth="1"/>
    <col min="6928" max="6928" width="14.42578125" style="43" customWidth="1"/>
    <col min="6929" max="7168" width="9.140625" style="43"/>
    <col min="7169" max="7169" width="1.85546875" style="43" customWidth="1"/>
    <col min="7170" max="7170" width="4" style="43" customWidth="1"/>
    <col min="7171" max="7171" width="22.140625" style="43" customWidth="1"/>
    <col min="7172" max="7172" width="60.42578125" style="43" customWidth="1"/>
    <col min="7173" max="7173" width="23.7109375" style="43" customWidth="1"/>
    <col min="7174" max="7174" width="16.85546875" style="43" customWidth="1"/>
    <col min="7175" max="7175" width="18" style="43" customWidth="1"/>
    <col min="7176" max="7176" width="14" style="43" customWidth="1"/>
    <col min="7177" max="7177" width="15.28515625" style="43" customWidth="1"/>
    <col min="7178" max="7178" width="20.28515625" style="43" customWidth="1"/>
    <col min="7179" max="7179" width="1.85546875" style="43" customWidth="1"/>
    <col min="7180" max="7180" width="12.42578125" style="43" customWidth="1"/>
    <col min="7181" max="7183" width="11.42578125" style="43" customWidth="1"/>
    <col min="7184" max="7184" width="14.42578125" style="43" customWidth="1"/>
    <col min="7185" max="7424" width="9.140625" style="43"/>
    <col min="7425" max="7425" width="1.85546875" style="43" customWidth="1"/>
    <col min="7426" max="7426" width="4" style="43" customWidth="1"/>
    <col min="7427" max="7427" width="22.140625" style="43" customWidth="1"/>
    <col min="7428" max="7428" width="60.42578125" style="43" customWidth="1"/>
    <col min="7429" max="7429" width="23.7109375" style="43" customWidth="1"/>
    <col min="7430" max="7430" width="16.85546875" style="43" customWidth="1"/>
    <col min="7431" max="7431" width="18" style="43" customWidth="1"/>
    <col min="7432" max="7432" width="14" style="43" customWidth="1"/>
    <col min="7433" max="7433" width="15.28515625" style="43" customWidth="1"/>
    <col min="7434" max="7434" width="20.28515625" style="43" customWidth="1"/>
    <col min="7435" max="7435" width="1.85546875" style="43" customWidth="1"/>
    <col min="7436" max="7436" width="12.42578125" style="43" customWidth="1"/>
    <col min="7437" max="7439" width="11.42578125" style="43" customWidth="1"/>
    <col min="7440" max="7440" width="14.42578125" style="43" customWidth="1"/>
    <col min="7441" max="7680" width="9.140625" style="43"/>
    <col min="7681" max="7681" width="1.85546875" style="43" customWidth="1"/>
    <col min="7682" max="7682" width="4" style="43" customWidth="1"/>
    <col min="7683" max="7683" width="22.140625" style="43" customWidth="1"/>
    <col min="7684" max="7684" width="60.42578125" style="43" customWidth="1"/>
    <col min="7685" max="7685" width="23.7109375" style="43" customWidth="1"/>
    <col min="7686" max="7686" width="16.85546875" style="43" customWidth="1"/>
    <col min="7687" max="7687" width="18" style="43" customWidth="1"/>
    <col min="7688" max="7688" width="14" style="43" customWidth="1"/>
    <col min="7689" max="7689" width="15.28515625" style="43" customWidth="1"/>
    <col min="7690" max="7690" width="20.28515625" style="43" customWidth="1"/>
    <col min="7691" max="7691" width="1.85546875" style="43" customWidth="1"/>
    <col min="7692" max="7692" width="12.42578125" style="43" customWidth="1"/>
    <col min="7693" max="7695" width="11.42578125" style="43" customWidth="1"/>
    <col min="7696" max="7696" width="14.42578125" style="43" customWidth="1"/>
    <col min="7697" max="7936" width="9.140625" style="43"/>
    <col min="7937" max="7937" width="1.85546875" style="43" customWidth="1"/>
    <col min="7938" max="7938" width="4" style="43" customWidth="1"/>
    <col min="7939" max="7939" width="22.140625" style="43" customWidth="1"/>
    <col min="7940" max="7940" width="60.42578125" style="43" customWidth="1"/>
    <col min="7941" max="7941" width="23.7109375" style="43" customWidth="1"/>
    <col min="7942" max="7942" width="16.85546875" style="43" customWidth="1"/>
    <col min="7943" max="7943" width="18" style="43" customWidth="1"/>
    <col min="7944" max="7944" width="14" style="43" customWidth="1"/>
    <col min="7945" max="7945" width="15.28515625" style="43" customWidth="1"/>
    <col min="7946" max="7946" width="20.28515625" style="43" customWidth="1"/>
    <col min="7947" max="7947" width="1.85546875" style="43" customWidth="1"/>
    <col min="7948" max="7948" width="12.42578125" style="43" customWidth="1"/>
    <col min="7949" max="7951" width="11.42578125" style="43" customWidth="1"/>
    <col min="7952" max="7952" width="14.42578125" style="43" customWidth="1"/>
    <col min="7953" max="8192" width="9.140625" style="43"/>
    <col min="8193" max="8193" width="1.85546875" style="43" customWidth="1"/>
    <col min="8194" max="8194" width="4" style="43" customWidth="1"/>
    <col min="8195" max="8195" width="22.140625" style="43" customWidth="1"/>
    <col min="8196" max="8196" width="60.42578125" style="43" customWidth="1"/>
    <col min="8197" max="8197" width="23.7109375" style="43" customWidth="1"/>
    <col min="8198" max="8198" width="16.85546875" style="43" customWidth="1"/>
    <col min="8199" max="8199" width="18" style="43" customWidth="1"/>
    <col min="8200" max="8200" width="14" style="43" customWidth="1"/>
    <col min="8201" max="8201" width="15.28515625" style="43" customWidth="1"/>
    <col min="8202" max="8202" width="20.28515625" style="43" customWidth="1"/>
    <col min="8203" max="8203" width="1.85546875" style="43" customWidth="1"/>
    <col min="8204" max="8204" width="12.42578125" style="43" customWidth="1"/>
    <col min="8205" max="8207" width="11.42578125" style="43" customWidth="1"/>
    <col min="8208" max="8208" width="14.42578125" style="43" customWidth="1"/>
    <col min="8209" max="8448" width="9.140625" style="43"/>
    <col min="8449" max="8449" width="1.85546875" style="43" customWidth="1"/>
    <col min="8450" max="8450" width="4" style="43" customWidth="1"/>
    <col min="8451" max="8451" width="22.140625" style="43" customWidth="1"/>
    <col min="8452" max="8452" width="60.42578125" style="43" customWidth="1"/>
    <col min="8453" max="8453" width="23.7109375" style="43" customWidth="1"/>
    <col min="8454" max="8454" width="16.85546875" style="43" customWidth="1"/>
    <col min="8455" max="8455" width="18" style="43" customWidth="1"/>
    <col min="8456" max="8456" width="14" style="43" customWidth="1"/>
    <col min="8457" max="8457" width="15.28515625" style="43" customWidth="1"/>
    <col min="8458" max="8458" width="20.28515625" style="43" customWidth="1"/>
    <col min="8459" max="8459" width="1.85546875" style="43" customWidth="1"/>
    <col min="8460" max="8460" width="12.42578125" style="43" customWidth="1"/>
    <col min="8461" max="8463" width="11.42578125" style="43" customWidth="1"/>
    <col min="8464" max="8464" width="14.42578125" style="43" customWidth="1"/>
    <col min="8465" max="8704" width="9.140625" style="43"/>
    <col min="8705" max="8705" width="1.85546875" style="43" customWidth="1"/>
    <col min="8706" max="8706" width="4" style="43" customWidth="1"/>
    <col min="8707" max="8707" width="22.140625" style="43" customWidth="1"/>
    <col min="8708" max="8708" width="60.42578125" style="43" customWidth="1"/>
    <col min="8709" max="8709" width="23.7109375" style="43" customWidth="1"/>
    <col min="8710" max="8710" width="16.85546875" style="43" customWidth="1"/>
    <col min="8711" max="8711" width="18" style="43" customWidth="1"/>
    <col min="8712" max="8712" width="14" style="43" customWidth="1"/>
    <col min="8713" max="8713" width="15.28515625" style="43" customWidth="1"/>
    <col min="8714" max="8714" width="20.28515625" style="43" customWidth="1"/>
    <col min="8715" max="8715" width="1.85546875" style="43" customWidth="1"/>
    <col min="8716" max="8716" width="12.42578125" style="43" customWidth="1"/>
    <col min="8717" max="8719" width="11.42578125" style="43" customWidth="1"/>
    <col min="8720" max="8720" width="14.42578125" style="43" customWidth="1"/>
    <col min="8721" max="8960" width="9.140625" style="43"/>
    <col min="8961" max="8961" width="1.85546875" style="43" customWidth="1"/>
    <col min="8962" max="8962" width="4" style="43" customWidth="1"/>
    <col min="8963" max="8963" width="22.140625" style="43" customWidth="1"/>
    <col min="8964" max="8964" width="60.42578125" style="43" customWidth="1"/>
    <col min="8965" max="8965" width="23.7109375" style="43" customWidth="1"/>
    <col min="8966" max="8966" width="16.85546875" style="43" customWidth="1"/>
    <col min="8967" max="8967" width="18" style="43" customWidth="1"/>
    <col min="8968" max="8968" width="14" style="43" customWidth="1"/>
    <col min="8969" max="8969" width="15.28515625" style="43" customWidth="1"/>
    <col min="8970" max="8970" width="20.28515625" style="43" customWidth="1"/>
    <col min="8971" max="8971" width="1.85546875" style="43" customWidth="1"/>
    <col min="8972" max="8972" width="12.42578125" style="43" customWidth="1"/>
    <col min="8973" max="8975" width="11.42578125" style="43" customWidth="1"/>
    <col min="8976" max="8976" width="14.42578125" style="43" customWidth="1"/>
    <col min="8977" max="9216" width="9.140625" style="43"/>
    <col min="9217" max="9217" width="1.85546875" style="43" customWidth="1"/>
    <col min="9218" max="9218" width="4" style="43" customWidth="1"/>
    <col min="9219" max="9219" width="22.140625" style="43" customWidth="1"/>
    <col min="9220" max="9220" width="60.42578125" style="43" customWidth="1"/>
    <col min="9221" max="9221" width="23.7109375" style="43" customWidth="1"/>
    <col min="9222" max="9222" width="16.85546875" style="43" customWidth="1"/>
    <col min="9223" max="9223" width="18" style="43" customWidth="1"/>
    <col min="9224" max="9224" width="14" style="43" customWidth="1"/>
    <col min="9225" max="9225" width="15.28515625" style="43" customWidth="1"/>
    <col min="9226" max="9226" width="20.28515625" style="43" customWidth="1"/>
    <col min="9227" max="9227" width="1.85546875" style="43" customWidth="1"/>
    <col min="9228" max="9228" width="12.42578125" style="43" customWidth="1"/>
    <col min="9229" max="9231" width="11.42578125" style="43" customWidth="1"/>
    <col min="9232" max="9232" width="14.42578125" style="43" customWidth="1"/>
    <col min="9233" max="9472" width="9.140625" style="43"/>
    <col min="9473" max="9473" width="1.85546875" style="43" customWidth="1"/>
    <col min="9474" max="9474" width="4" style="43" customWidth="1"/>
    <col min="9475" max="9475" width="22.140625" style="43" customWidth="1"/>
    <col min="9476" max="9476" width="60.42578125" style="43" customWidth="1"/>
    <col min="9477" max="9477" width="23.7109375" style="43" customWidth="1"/>
    <col min="9478" max="9478" width="16.85546875" style="43" customWidth="1"/>
    <col min="9479" max="9479" width="18" style="43" customWidth="1"/>
    <col min="9480" max="9480" width="14" style="43" customWidth="1"/>
    <col min="9481" max="9481" width="15.28515625" style="43" customWidth="1"/>
    <col min="9482" max="9482" width="20.28515625" style="43" customWidth="1"/>
    <col min="9483" max="9483" width="1.85546875" style="43" customWidth="1"/>
    <col min="9484" max="9484" width="12.42578125" style="43" customWidth="1"/>
    <col min="9485" max="9487" width="11.42578125" style="43" customWidth="1"/>
    <col min="9488" max="9488" width="14.42578125" style="43" customWidth="1"/>
    <col min="9489" max="9728" width="9.140625" style="43"/>
    <col min="9729" max="9729" width="1.85546875" style="43" customWidth="1"/>
    <col min="9730" max="9730" width="4" style="43" customWidth="1"/>
    <col min="9731" max="9731" width="22.140625" style="43" customWidth="1"/>
    <col min="9732" max="9732" width="60.42578125" style="43" customWidth="1"/>
    <col min="9733" max="9733" width="23.7109375" style="43" customWidth="1"/>
    <col min="9734" max="9734" width="16.85546875" style="43" customWidth="1"/>
    <col min="9735" max="9735" width="18" style="43" customWidth="1"/>
    <col min="9736" max="9736" width="14" style="43" customWidth="1"/>
    <col min="9737" max="9737" width="15.28515625" style="43" customWidth="1"/>
    <col min="9738" max="9738" width="20.28515625" style="43" customWidth="1"/>
    <col min="9739" max="9739" width="1.85546875" style="43" customWidth="1"/>
    <col min="9740" max="9740" width="12.42578125" style="43" customWidth="1"/>
    <col min="9741" max="9743" width="11.42578125" style="43" customWidth="1"/>
    <col min="9744" max="9744" width="14.42578125" style="43" customWidth="1"/>
    <col min="9745" max="9984" width="9.140625" style="43"/>
    <col min="9985" max="9985" width="1.85546875" style="43" customWidth="1"/>
    <col min="9986" max="9986" width="4" style="43" customWidth="1"/>
    <col min="9987" max="9987" width="22.140625" style="43" customWidth="1"/>
    <col min="9988" max="9988" width="60.42578125" style="43" customWidth="1"/>
    <col min="9989" max="9989" width="23.7109375" style="43" customWidth="1"/>
    <col min="9990" max="9990" width="16.85546875" style="43" customWidth="1"/>
    <col min="9991" max="9991" width="18" style="43" customWidth="1"/>
    <col min="9992" max="9992" width="14" style="43" customWidth="1"/>
    <col min="9993" max="9993" width="15.28515625" style="43" customWidth="1"/>
    <col min="9994" max="9994" width="20.28515625" style="43" customWidth="1"/>
    <col min="9995" max="9995" width="1.85546875" style="43" customWidth="1"/>
    <col min="9996" max="9996" width="12.42578125" style="43" customWidth="1"/>
    <col min="9997" max="9999" width="11.42578125" style="43" customWidth="1"/>
    <col min="10000" max="10000" width="14.42578125" style="43" customWidth="1"/>
    <col min="10001" max="10240" width="9.140625" style="43"/>
    <col min="10241" max="10241" width="1.85546875" style="43" customWidth="1"/>
    <col min="10242" max="10242" width="4" style="43" customWidth="1"/>
    <col min="10243" max="10243" width="22.140625" style="43" customWidth="1"/>
    <col min="10244" max="10244" width="60.42578125" style="43" customWidth="1"/>
    <col min="10245" max="10245" width="23.7109375" style="43" customWidth="1"/>
    <col min="10246" max="10246" width="16.85546875" style="43" customWidth="1"/>
    <col min="10247" max="10247" width="18" style="43" customWidth="1"/>
    <col min="10248" max="10248" width="14" style="43" customWidth="1"/>
    <col min="10249" max="10249" width="15.28515625" style="43" customWidth="1"/>
    <col min="10250" max="10250" width="20.28515625" style="43" customWidth="1"/>
    <col min="10251" max="10251" width="1.85546875" style="43" customWidth="1"/>
    <col min="10252" max="10252" width="12.42578125" style="43" customWidth="1"/>
    <col min="10253" max="10255" width="11.42578125" style="43" customWidth="1"/>
    <col min="10256" max="10256" width="14.42578125" style="43" customWidth="1"/>
    <col min="10257" max="10496" width="9.140625" style="43"/>
    <col min="10497" max="10497" width="1.85546875" style="43" customWidth="1"/>
    <col min="10498" max="10498" width="4" style="43" customWidth="1"/>
    <col min="10499" max="10499" width="22.140625" style="43" customWidth="1"/>
    <col min="10500" max="10500" width="60.42578125" style="43" customWidth="1"/>
    <col min="10501" max="10501" width="23.7109375" style="43" customWidth="1"/>
    <col min="10502" max="10502" width="16.85546875" style="43" customWidth="1"/>
    <col min="10503" max="10503" width="18" style="43" customWidth="1"/>
    <col min="10504" max="10504" width="14" style="43" customWidth="1"/>
    <col min="10505" max="10505" width="15.28515625" style="43" customWidth="1"/>
    <col min="10506" max="10506" width="20.28515625" style="43" customWidth="1"/>
    <col min="10507" max="10507" width="1.85546875" style="43" customWidth="1"/>
    <col min="10508" max="10508" width="12.42578125" style="43" customWidth="1"/>
    <col min="10509" max="10511" width="11.42578125" style="43" customWidth="1"/>
    <col min="10512" max="10512" width="14.42578125" style="43" customWidth="1"/>
    <col min="10513" max="10752" width="9.140625" style="43"/>
    <col min="10753" max="10753" width="1.85546875" style="43" customWidth="1"/>
    <col min="10754" max="10754" width="4" style="43" customWidth="1"/>
    <col min="10755" max="10755" width="22.140625" style="43" customWidth="1"/>
    <col min="10756" max="10756" width="60.42578125" style="43" customWidth="1"/>
    <col min="10757" max="10757" width="23.7109375" style="43" customWidth="1"/>
    <col min="10758" max="10758" width="16.85546875" style="43" customWidth="1"/>
    <col min="10759" max="10759" width="18" style="43" customWidth="1"/>
    <col min="10760" max="10760" width="14" style="43" customWidth="1"/>
    <col min="10761" max="10761" width="15.28515625" style="43" customWidth="1"/>
    <col min="10762" max="10762" width="20.28515625" style="43" customWidth="1"/>
    <col min="10763" max="10763" width="1.85546875" style="43" customWidth="1"/>
    <col min="10764" max="10764" width="12.42578125" style="43" customWidth="1"/>
    <col min="10765" max="10767" width="11.42578125" style="43" customWidth="1"/>
    <col min="10768" max="10768" width="14.42578125" style="43" customWidth="1"/>
    <col min="10769" max="11008" width="9.140625" style="43"/>
    <col min="11009" max="11009" width="1.85546875" style="43" customWidth="1"/>
    <col min="11010" max="11010" width="4" style="43" customWidth="1"/>
    <col min="11011" max="11011" width="22.140625" style="43" customWidth="1"/>
    <col min="11012" max="11012" width="60.42578125" style="43" customWidth="1"/>
    <col min="11013" max="11013" width="23.7109375" style="43" customWidth="1"/>
    <col min="11014" max="11014" width="16.85546875" style="43" customWidth="1"/>
    <col min="11015" max="11015" width="18" style="43" customWidth="1"/>
    <col min="11016" max="11016" width="14" style="43" customWidth="1"/>
    <col min="11017" max="11017" width="15.28515625" style="43" customWidth="1"/>
    <col min="11018" max="11018" width="20.28515625" style="43" customWidth="1"/>
    <col min="11019" max="11019" width="1.85546875" style="43" customWidth="1"/>
    <col min="11020" max="11020" width="12.42578125" style="43" customWidth="1"/>
    <col min="11021" max="11023" width="11.42578125" style="43" customWidth="1"/>
    <col min="11024" max="11024" width="14.42578125" style="43" customWidth="1"/>
    <col min="11025" max="11264" width="9.140625" style="43"/>
    <col min="11265" max="11265" width="1.85546875" style="43" customWidth="1"/>
    <col min="11266" max="11266" width="4" style="43" customWidth="1"/>
    <col min="11267" max="11267" width="22.140625" style="43" customWidth="1"/>
    <col min="11268" max="11268" width="60.42578125" style="43" customWidth="1"/>
    <col min="11269" max="11269" width="23.7109375" style="43" customWidth="1"/>
    <col min="11270" max="11270" width="16.85546875" style="43" customWidth="1"/>
    <col min="11271" max="11271" width="18" style="43" customWidth="1"/>
    <col min="11272" max="11272" width="14" style="43" customWidth="1"/>
    <col min="11273" max="11273" width="15.28515625" style="43" customWidth="1"/>
    <col min="11274" max="11274" width="20.28515625" style="43" customWidth="1"/>
    <col min="11275" max="11275" width="1.85546875" style="43" customWidth="1"/>
    <col min="11276" max="11276" width="12.42578125" style="43" customWidth="1"/>
    <col min="11277" max="11279" width="11.42578125" style="43" customWidth="1"/>
    <col min="11280" max="11280" width="14.42578125" style="43" customWidth="1"/>
    <col min="11281" max="11520" width="9.140625" style="43"/>
    <col min="11521" max="11521" width="1.85546875" style="43" customWidth="1"/>
    <col min="11522" max="11522" width="4" style="43" customWidth="1"/>
    <col min="11523" max="11523" width="22.140625" style="43" customWidth="1"/>
    <col min="11524" max="11524" width="60.42578125" style="43" customWidth="1"/>
    <col min="11525" max="11525" width="23.7109375" style="43" customWidth="1"/>
    <col min="11526" max="11526" width="16.85546875" style="43" customWidth="1"/>
    <col min="11527" max="11527" width="18" style="43" customWidth="1"/>
    <col min="11528" max="11528" width="14" style="43" customWidth="1"/>
    <col min="11529" max="11529" width="15.28515625" style="43" customWidth="1"/>
    <col min="11530" max="11530" width="20.28515625" style="43" customWidth="1"/>
    <col min="11531" max="11531" width="1.85546875" style="43" customWidth="1"/>
    <col min="11532" max="11532" width="12.42578125" style="43" customWidth="1"/>
    <col min="11533" max="11535" width="11.42578125" style="43" customWidth="1"/>
    <col min="11536" max="11536" width="14.42578125" style="43" customWidth="1"/>
    <col min="11537" max="11776" width="9.140625" style="43"/>
    <col min="11777" max="11777" width="1.85546875" style="43" customWidth="1"/>
    <col min="11778" max="11778" width="4" style="43" customWidth="1"/>
    <col min="11779" max="11779" width="22.140625" style="43" customWidth="1"/>
    <col min="11780" max="11780" width="60.42578125" style="43" customWidth="1"/>
    <col min="11781" max="11781" width="23.7109375" style="43" customWidth="1"/>
    <col min="11782" max="11782" width="16.85546875" style="43" customWidth="1"/>
    <col min="11783" max="11783" width="18" style="43" customWidth="1"/>
    <col min="11784" max="11784" width="14" style="43" customWidth="1"/>
    <col min="11785" max="11785" width="15.28515625" style="43" customWidth="1"/>
    <col min="11786" max="11786" width="20.28515625" style="43" customWidth="1"/>
    <col min="11787" max="11787" width="1.85546875" style="43" customWidth="1"/>
    <col min="11788" max="11788" width="12.42578125" style="43" customWidth="1"/>
    <col min="11789" max="11791" width="11.42578125" style="43" customWidth="1"/>
    <col min="11792" max="11792" width="14.42578125" style="43" customWidth="1"/>
    <col min="11793" max="12032" width="9.140625" style="43"/>
    <col min="12033" max="12033" width="1.85546875" style="43" customWidth="1"/>
    <col min="12034" max="12034" width="4" style="43" customWidth="1"/>
    <col min="12035" max="12035" width="22.140625" style="43" customWidth="1"/>
    <col min="12036" max="12036" width="60.42578125" style="43" customWidth="1"/>
    <col min="12037" max="12037" width="23.7109375" style="43" customWidth="1"/>
    <col min="12038" max="12038" width="16.85546875" style="43" customWidth="1"/>
    <col min="12039" max="12039" width="18" style="43" customWidth="1"/>
    <col min="12040" max="12040" width="14" style="43" customWidth="1"/>
    <col min="12041" max="12041" width="15.28515625" style="43" customWidth="1"/>
    <col min="12042" max="12042" width="20.28515625" style="43" customWidth="1"/>
    <col min="12043" max="12043" width="1.85546875" style="43" customWidth="1"/>
    <col min="12044" max="12044" width="12.42578125" style="43" customWidth="1"/>
    <col min="12045" max="12047" width="11.42578125" style="43" customWidth="1"/>
    <col min="12048" max="12048" width="14.42578125" style="43" customWidth="1"/>
    <col min="12049" max="12288" width="9.140625" style="43"/>
    <col min="12289" max="12289" width="1.85546875" style="43" customWidth="1"/>
    <col min="12290" max="12290" width="4" style="43" customWidth="1"/>
    <col min="12291" max="12291" width="22.140625" style="43" customWidth="1"/>
    <col min="12292" max="12292" width="60.42578125" style="43" customWidth="1"/>
    <col min="12293" max="12293" width="23.7109375" style="43" customWidth="1"/>
    <col min="12294" max="12294" width="16.85546875" style="43" customWidth="1"/>
    <col min="12295" max="12295" width="18" style="43" customWidth="1"/>
    <col min="12296" max="12296" width="14" style="43" customWidth="1"/>
    <col min="12297" max="12297" width="15.28515625" style="43" customWidth="1"/>
    <col min="12298" max="12298" width="20.28515625" style="43" customWidth="1"/>
    <col min="12299" max="12299" width="1.85546875" style="43" customWidth="1"/>
    <col min="12300" max="12300" width="12.42578125" style="43" customWidth="1"/>
    <col min="12301" max="12303" width="11.42578125" style="43" customWidth="1"/>
    <col min="12304" max="12304" width="14.42578125" style="43" customWidth="1"/>
    <col min="12305" max="12544" width="9.140625" style="43"/>
    <col min="12545" max="12545" width="1.85546875" style="43" customWidth="1"/>
    <col min="12546" max="12546" width="4" style="43" customWidth="1"/>
    <col min="12547" max="12547" width="22.140625" style="43" customWidth="1"/>
    <col min="12548" max="12548" width="60.42578125" style="43" customWidth="1"/>
    <col min="12549" max="12549" width="23.7109375" style="43" customWidth="1"/>
    <col min="12550" max="12550" width="16.85546875" style="43" customWidth="1"/>
    <col min="12551" max="12551" width="18" style="43" customWidth="1"/>
    <col min="12552" max="12552" width="14" style="43" customWidth="1"/>
    <col min="12553" max="12553" width="15.28515625" style="43" customWidth="1"/>
    <col min="12554" max="12554" width="20.28515625" style="43" customWidth="1"/>
    <col min="12555" max="12555" width="1.85546875" style="43" customWidth="1"/>
    <col min="12556" max="12556" width="12.42578125" style="43" customWidth="1"/>
    <col min="12557" max="12559" width="11.42578125" style="43" customWidth="1"/>
    <col min="12560" max="12560" width="14.42578125" style="43" customWidth="1"/>
    <col min="12561" max="12800" width="9.140625" style="43"/>
    <col min="12801" max="12801" width="1.85546875" style="43" customWidth="1"/>
    <col min="12802" max="12802" width="4" style="43" customWidth="1"/>
    <col min="12803" max="12803" width="22.140625" style="43" customWidth="1"/>
    <col min="12804" max="12804" width="60.42578125" style="43" customWidth="1"/>
    <col min="12805" max="12805" width="23.7109375" style="43" customWidth="1"/>
    <col min="12806" max="12806" width="16.85546875" style="43" customWidth="1"/>
    <col min="12807" max="12807" width="18" style="43" customWidth="1"/>
    <col min="12808" max="12808" width="14" style="43" customWidth="1"/>
    <col min="12809" max="12809" width="15.28515625" style="43" customWidth="1"/>
    <col min="12810" max="12810" width="20.28515625" style="43" customWidth="1"/>
    <col min="12811" max="12811" width="1.85546875" style="43" customWidth="1"/>
    <col min="12812" max="12812" width="12.42578125" style="43" customWidth="1"/>
    <col min="12813" max="12815" width="11.42578125" style="43" customWidth="1"/>
    <col min="12816" max="12816" width="14.42578125" style="43" customWidth="1"/>
    <col min="12817" max="13056" width="9.140625" style="43"/>
    <col min="13057" max="13057" width="1.85546875" style="43" customWidth="1"/>
    <col min="13058" max="13058" width="4" style="43" customWidth="1"/>
    <col min="13059" max="13059" width="22.140625" style="43" customWidth="1"/>
    <col min="13060" max="13060" width="60.42578125" style="43" customWidth="1"/>
    <col min="13061" max="13061" width="23.7109375" style="43" customWidth="1"/>
    <col min="13062" max="13062" width="16.85546875" style="43" customWidth="1"/>
    <col min="13063" max="13063" width="18" style="43" customWidth="1"/>
    <col min="13064" max="13064" width="14" style="43" customWidth="1"/>
    <col min="13065" max="13065" width="15.28515625" style="43" customWidth="1"/>
    <col min="13066" max="13066" width="20.28515625" style="43" customWidth="1"/>
    <col min="13067" max="13067" width="1.85546875" style="43" customWidth="1"/>
    <col min="13068" max="13068" width="12.42578125" style="43" customWidth="1"/>
    <col min="13069" max="13071" width="11.42578125" style="43" customWidth="1"/>
    <col min="13072" max="13072" width="14.42578125" style="43" customWidth="1"/>
    <col min="13073" max="13312" width="9.140625" style="43"/>
    <col min="13313" max="13313" width="1.85546875" style="43" customWidth="1"/>
    <col min="13314" max="13314" width="4" style="43" customWidth="1"/>
    <col min="13315" max="13315" width="22.140625" style="43" customWidth="1"/>
    <col min="13316" max="13316" width="60.42578125" style="43" customWidth="1"/>
    <col min="13317" max="13317" width="23.7109375" style="43" customWidth="1"/>
    <col min="13318" max="13318" width="16.85546875" style="43" customWidth="1"/>
    <col min="13319" max="13319" width="18" style="43" customWidth="1"/>
    <col min="13320" max="13320" width="14" style="43" customWidth="1"/>
    <col min="13321" max="13321" width="15.28515625" style="43" customWidth="1"/>
    <col min="13322" max="13322" width="20.28515625" style="43" customWidth="1"/>
    <col min="13323" max="13323" width="1.85546875" style="43" customWidth="1"/>
    <col min="13324" max="13324" width="12.42578125" style="43" customWidth="1"/>
    <col min="13325" max="13327" width="11.42578125" style="43" customWidth="1"/>
    <col min="13328" max="13328" width="14.42578125" style="43" customWidth="1"/>
    <col min="13329" max="13568" width="9.140625" style="43"/>
    <col min="13569" max="13569" width="1.85546875" style="43" customWidth="1"/>
    <col min="13570" max="13570" width="4" style="43" customWidth="1"/>
    <col min="13571" max="13571" width="22.140625" style="43" customWidth="1"/>
    <col min="13572" max="13572" width="60.42578125" style="43" customWidth="1"/>
    <col min="13573" max="13573" width="23.7109375" style="43" customWidth="1"/>
    <col min="13574" max="13574" width="16.85546875" style="43" customWidth="1"/>
    <col min="13575" max="13575" width="18" style="43" customWidth="1"/>
    <col min="13576" max="13576" width="14" style="43" customWidth="1"/>
    <col min="13577" max="13577" width="15.28515625" style="43" customWidth="1"/>
    <col min="13578" max="13578" width="20.28515625" style="43" customWidth="1"/>
    <col min="13579" max="13579" width="1.85546875" style="43" customWidth="1"/>
    <col min="13580" max="13580" width="12.42578125" style="43" customWidth="1"/>
    <col min="13581" max="13583" width="11.42578125" style="43" customWidth="1"/>
    <col min="13584" max="13584" width="14.42578125" style="43" customWidth="1"/>
    <col min="13585" max="13824" width="9.140625" style="43"/>
    <col min="13825" max="13825" width="1.85546875" style="43" customWidth="1"/>
    <col min="13826" max="13826" width="4" style="43" customWidth="1"/>
    <col min="13827" max="13827" width="22.140625" style="43" customWidth="1"/>
    <col min="13828" max="13828" width="60.42578125" style="43" customWidth="1"/>
    <col min="13829" max="13829" width="23.7109375" style="43" customWidth="1"/>
    <col min="13830" max="13830" width="16.85546875" style="43" customWidth="1"/>
    <col min="13831" max="13831" width="18" style="43" customWidth="1"/>
    <col min="13832" max="13832" width="14" style="43" customWidth="1"/>
    <col min="13833" max="13833" width="15.28515625" style="43" customWidth="1"/>
    <col min="13834" max="13834" width="20.28515625" style="43" customWidth="1"/>
    <col min="13835" max="13835" width="1.85546875" style="43" customWidth="1"/>
    <col min="13836" max="13836" width="12.42578125" style="43" customWidth="1"/>
    <col min="13837" max="13839" width="11.42578125" style="43" customWidth="1"/>
    <col min="13840" max="13840" width="14.42578125" style="43" customWidth="1"/>
    <col min="13841" max="14080" width="9.140625" style="43"/>
    <col min="14081" max="14081" width="1.85546875" style="43" customWidth="1"/>
    <col min="14082" max="14082" width="4" style="43" customWidth="1"/>
    <col min="14083" max="14083" width="22.140625" style="43" customWidth="1"/>
    <col min="14084" max="14084" width="60.42578125" style="43" customWidth="1"/>
    <col min="14085" max="14085" width="23.7109375" style="43" customWidth="1"/>
    <col min="14086" max="14086" width="16.85546875" style="43" customWidth="1"/>
    <col min="14087" max="14087" width="18" style="43" customWidth="1"/>
    <col min="14088" max="14088" width="14" style="43" customWidth="1"/>
    <col min="14089" max="14089" width="15.28515625" style="43" customWidth="1"/>
    <col min="14090" max="14090" width="20.28515625" style="43" customWidth="1"/>
    <col min="14091" max="14091" width="1.85546875" style="43" customWidth="1"/>
    <col min="14092" max="14092" width="12.42578125" style="43" customWidth="1"/>
    <col min="14093" max="14095" width="11.42578125" style="43" customWidth="1"/>
    <col min="14096" max="14096" width="14.42578125" style="43" customWidth="1"/>
    <col min="14097" max="14336" width="9.140625" style="43"/>
    <col min="14337" max="14337" width="1.85546875" style="43" customWidth="1"/>
    <col min="14338" max="14338" width="4" style="43" customWidth="1"/>
    <col min="14339" max="14339" width="22.140625" style="43" customWidth="1"/>
    <col min="14340" max="14340" width="60.42578125" style="43" customWidth="1"/>
    <col min="14341" max="14341" width="23.7109375" style="43" customWidth="1"/>
    <col min="14342" max="14342" width="16.85546875" style="43" customWidth="1"/>
    <col min="14343" max="14343" width="18" style="43" customWidth="1"/>
    <col min="14344" max="14344" width="14" style="43" customWidth="1"/>
    <col min="14345" max="14345" width="15.28515625" style="43" customWidth="1"/>
    <col min="14346" max="14346" width="20.28515625" style="43" customWidth="1"/>
    <col min="14347" max="14347" width="1.85546875" style="43" customWidth="1"/>
    <col min="14348" max="14348" width="12.42578125" style="43" customWidth="1"/>
    <col min="14349" max="14351" width="11.42578125" style="43" customWidth="1"/>
    <col min="14352" max="14352" width="14.42578125" style="43" customWidth="1"/>
    <col min="14353" max="14592" width="9.140625" style="43"/>
    <col min="14593" max="14593" width="1.85546875" style="43" customWidth="1"/>
    <col min="14594" max="14594" width="4" style="43" customWidth="1"/>
    <col min="14595" max="14595" width="22.140625" style="43" customWidth="1"/>
    <col min="14596" max="14596" width="60.42578125" style="43" customWidth="1"/>
    <col min="14597" max="14597" width="23.7109375" style="43" customWidth="1"/>
    <col min="14598" max="14598" width="16.85546875" style="43" customWidth="1"/>
    <col min="14599" max="14599" width="18" style="43" customWidth="1"/>
    <col min="14600" max="14600" width="14" style="43" customWidth="1"/>
    <col min="14601" max="14601" width="15.28515625" style="43" customWidth="1"/>
    <col min="14602" max="14602" width="20.28515625" style="43" customWidth="1"/>
    <col min="14603" max="14603" width="1.85546875" style="43" customWidth="1"/>
    <col min="14604" max="14604" width="12.42578125" style="43" customWidth="1"/>
    <col min="14605" max="14607" width="11.42578125" style="43" customWidth="1"/>
    <col min="14608" max="14608" width="14.42578125" style="43" customWidth="1"/>
    <col min="14609" max="14848" width="9.140625" style="43"/>
    <col min="14849" max="14849" width="1.85546875" style="43" customWidth="1"/>
    <col min="14850" max="14850" width="4" style="43" customWidth="1"/>
    <col min="14851" max="14851" width="22.140625" style="43" customWidth="1"/>
    <col min="14852" max="14852" width="60.42578125" style="43" customWidth="1"/>
    <col min="14853" max="14853" width="23.7109375" style="43" customWidth="1"/>
    <col min="14854" max="14854" width="16.85546875" style="43" customWidth="1"/>
    <col min="14855" max="14855" width="18" style="43" customWidth="1"/>
    <col min="14856" max="14856" width="14" style="43" customWidth="1"/>
    <col min="14857" max="14857" width="15.28515625" style="43" customWidth="1"/>
    <col min="14858" max="14858" width="20.28515625" style="43" customWidth="1"/>
    <col min="14859" max="14859" width="1.85546875" style="43" customWidth="1"/>
    <col min="14860" max="14860" width="12.42578125" style="43" customWidth="1"/>
    <col min="14861" max="14863" width="11.42578125" style="43" customWidth="1"/>
    <col min="14864" max="14864" width="14.42578125" style="43" customWidth="1"/>
    <col min="14865" max="15104" width="9.140625" style="43"/>
    <col min="15105" max="15105" width="1.85546875" style="43" customWidth="1"/>
    <col min="15106" max="15106" width="4" style="43" customWidth="1"/>
    <col min="15107" max="15107" width="22.140625" style="43" customWidth="1"/>
    <col min="15108" max="15108" width="60.42578125" style="43" customWidth="1"/>
    <col min="15109" max="15109" width="23.7109375" style="43" customWidth="1"/>
    <col min="15110" max="15110" width="16.85546875" style="43" customWidth="1"/>
    <col min="15111" max="15111" width="18" style="43" customWidth="1"/>
    <col min="15112" max="15112" width="14" style="43" customWidth="1"/>
    <col min="15113" max="15113" width="15.28515625" style="43" customWidth="1"/>
    <col min="15114" max="15114" width="20.28515625" style="43" customWidth="1"/>
    <col min="15115" max="15115" width="1.85546875" style="43" customWidth="1"/>
    <col min="15116" max="15116" width="12.42578125" style="43" customWidth="1"/>
    <col min="15117" max="15119" width="11.42578125" style="43" customWidth="1"/>
    <col min="15120" max="15120" width="14.42578125" style="43" customWidth="1"/>
    <col min="15121" max="15360" width="9.140625" style="43"/>
    <col min="15361" max="15361" width="1.85546875" style="43" customWidth="1"/>
    <col min="15362" max="15362" width="4" style="43" customWidth="1"/>
    <col min="15363" max="15363" width="22.140625" style="43" customWidth="1"/>
    <col min="15364" max="15364" width="60.42578125" style="43" customWidth="1"/>
    <col min="15365" max="15365" width="23.7109375" style="43" customWidth="1"/>
    <col min="15366" max="15366" width="16.85546875" style="43" customWidth="1"/>
    <col min="15367" max="15367" width="18" style="43" customWidth="1"/>
    <col min="15368" max="15368" width="14" style="43" customWidth="1"/>
    <col min="15369" max="15369" width="15.28515625" style="43" customWidth="1"/>
    <col min="15370" max="15370" width="20.28515625" style="43" customWidth="1"/>
    <col min="15371" max="15371" width="1.85546875" style="43" customWidth="1"/>
    <col min="15372" max="15372" width="12.42578125" style="43" customWidth="1"/>
    <col min="15373" max="15375" width="11.42578125" style="43" customWidth="1"/>
    <col min="15376" max="15376" width="14.42578125" style="43" customWidth="1"/>
    <col min="15377" max="15616" width="9.140625" style="43"/>
    <col min="15617" max="15617" width="1.85546875" style="43" customWidth="1"/>
    <col min="15618" max="15618" width="4" style="43" customWidth="1"/>
    <col min="15619" max="15619" width="22.140625" style="43" customWidth="1"/>
    <col min="15620" max="15620" width="60.42578125" style="43" customWidth="1"/>
    <col min="15621" max="15621" width="23.7109375" style="43" customWidth="1"/>
    <col min="15622" max="15622" width="16.85546875" style="43" customWidth="1"/>
    <col min="15623" max="15623" width="18" style="43" customWidth="1"/>
    <col min="15624" max="15624" width="14" style="43" customWidth="1"/>
    <col min="15625" max="15625" width="15.28515625" style="43" customWidth="1"/>
    <col min="15626" max="15626" width="20.28515625" style="43" customWidth="1"/>
    <col min="15627" max="15627" width="1.85546875" style="43" customWidth="1"/>
    <col min="15628" max="15628" width="12.42578125" style="43" customWidth="1"/>
    <col min="15629" max="15631" width="11.42578125" style="43" customWidth="1"/>
    <col min="15632" max="15632" width="14.42578125" style="43" customWidth="1"/>
    <col min="15633" max="15872" width="9.140625" style="43"/>
    <col min="15873" max="15873" width="1.85546875" style="43" customWidth="1"/>
    <col min="15874" max="15874" width="4" style="43" customWidth="1"/>
    <col min="15875" max="15875" width="22.140625" style="43" customWidth="1"/>
    <col min="15876" max="15876" width="60.42578125" style="43" customWidth="1"/>
    <col min="15877" max="15877" width="23.7109375" style="43" customWidth="1"/>
    <col min="15878" max="15878" width="16.85546875" style="43" customWidth="1"/>
    <col min="15879" max="15879" width="18" style="43" customWidth="1"/>
    <col min="15880" max="15880" width="14" style="43" customWidth="1"/>
    <col min="15881" max="15881" width="15.28515625" style="43" customWidth="1"/>
    <col min="15882" max="15882" width="20.28515625" style="43" customWidth="1"/>
    <col min="15883" max="15883" width="1.85546875" style="43" customWidth="1"/>
    <col min="15884" max="15884" width="12.42578125" style="43" customWidth="1"/>
    <col min="15885" max="15887" width="11.42578125" style="43" customWidth="1"/>
    <col min="15888" max="15888" width="14.42578125" style="43" customWidth="1"/>
    <col min="15889" max="16128" width="9.140625" style="43"/>
    <col min="16129" max="16129" width="1.85546875" style="43" customWidth="1"/>
    <col min="16130" max="16130" width="4" style="43" customWidth="1"/>
    <col min="16131" max="16131" width="22.140625" style="43" customWidth="1"/>
    <col min="16132" max="16132" width="60.42578125" style="43" customWidth="1"/>
    <col min="16133" max="16133" width="23.7109375" style="43" customWidth="1"/>
    <col min="16134" max="16134" width="16.85546875" style="43" customWidth="1"/>
    <col min="16135" max="16135" width="18" style="43" customWidth="1"/>
    <col min="16136" max="16136" width="14" style="43" customWidth="1"/>
    <col min="16137" max="16137" width="15.28515625" style="43" customWidth="1"/>
    <col min="16138" max="16138" width="20.28515625" style="43" customWidth="1"/>
    <col min="16139" max="16139" width="1.85546875" style="43" customWidth="1"/>
    <col min="16140" max="16140" width="12.42578125" style="43" customWidth="1"/>
    <col min="16141" max="16143" width="11.42578125" style="43" customWidth="1"/>
    <col min="16144" max="16144" width="14.42578125" style="43" customWidth="1"/>
    <col min="16145" max="16384" width="9.140625" style="43"/>
  </cols>
  <sheetData>
    <row r="1" spans="1:16" ht="12.75" x14ac:dyDescent="0.25">
      <c r="E1" s="1"/>
      <c r="F1" s="2"/>
      <c r="G1" s="45" t="s">
        <v>0</v>
      </c>
      <c r="K1" s="189"/>
    </row>
    <row r="2" spans="1:16" ht="15" x14ac:dyDescent="0.25">
      <c r="D2" s="1"/>
      <c r="E2" s="3"/>
      <c r="F2" s="3"/>
      <c r="G2" s="45" t="s">
        <v>1</v>
      </c>
      <c r="H2" s="3"/>
      <c r="K2" s="189"/>
      <c r="N2" s="51"/>
      <c r="O2" s="52"/>
    </row>
    <row r="3" spans="1:16" s="53" customFormat="1" ht="15.75" x14ac:dyDescent="0.25">
      <c r="B3" s="4"/>
      <c r="C3" s="5"/>
      <c r="D3" s="5"/>
      <c r="E3" s="54"/>
      <c r="F3" s="54"/>
      <c r="G3" s="45" t="s">
        <v>2</v>
      </c>
      <c r="H3" s="54"/>
      <c r="I3" s="55"/>
      <c r="K3" s="189"/>
      <c r="L3" s="47"/>
      <c r="M3" s="48"/>
      <c r="N3" s="56"/>
      <c r="O3" s="57"/>
    </row>
    <row r="4" spans="1:16" s="58" customFormat="1" ht="15" x14ac:dyDescent="0.25">
      <c r="G4" s="45" t="s">
        <v>3</v>
      </c>
      <c r="K4" s="189"/>
      <c r="L4" s="47"/>
      <c r="M4" s="48"/>
      <c r="N4" s="56"/>
      <c r="O4" s="57"/>
    </row>
    <row r="5" spans="1:16" ht="20.25" x14ac:dyDescent="0.25">
      <c r="B5" s="59"/>
      <c r="C5" s="6"/>
      <c r="D5" s="7"/>
      <c r="E5" s="7"/>
      <c r="F5" s="60"/>
      <c r="G5" s="61" t="s">
        <v>55</v>
      </c>
      <c r="H5" s="8"/>
      <c r="I5" s="8"/>
      <c r="J5" s="9"/>
      <c r="K5" s="183"/>
      <c r="L5" s="62"/>
      <c r="M5" s="63"/>
      <c r="N5" s="56"/>
      <c r="O5" s="57"/>
    </row>
    <row r="6" spans="1:16" ht="11.25" customHeight="1" thickBot="1" x14ac:dyDescent="0.3">
      <c r="A6" s="10"/>
      <c r="D6" s="64"/>
      <c r="E6" s="44"/>
      <c r="J6" s="65"/>
      <c r="K6" s="11"/>
      <c r="L6" s="66"/>
      <c r="N6" s="12"/>
    </row>
    <row r="7" spans="1:16" s="67" customFormat="1" ht="17.25" thickTop="1" thickBot="1" x14ac:dyDescent="0.3">
      <c r="C7" s="13" t="s">
        <v>4</v>
      </c>
      <c r="D7" s="186" t="s">
        <v>5</v>
      </c>
      <c r="F7" s="68"/>
      <c r="G7" s="68"/>
      <c r="H7" s="68"/>
      <c r="I7" s="68"/>
      <c r="J7" s="69"/>
      <c r="K7" s="14"/>
      <c r="L7" s="70"/>
      <c r="M7" s="71"/>
      <c r="N7" s="15"/>
      <c r="O7" s="72"/>
    </row>
    <row r="8" spans="1:16" s="67" customFormat="1" ht="33.75" customHeight="1" thickTop="1" thickBot="1" x14ac:dyDescent="0.3">
      <c r="B8" s="16"/>
      <c r="C8" s="187" t="s">
        <v>77</v>
      </c>
      <c r="D8" s="17" t="s">
        <v>21</v>
      </c>
      <c r="F8" s="73"/>
      <c r="G8" s="73"/>
      <c r="H8" s="73"/>
      <c r="I8" s="73"/>
      <c r="J8" s="74" t="s">
        <v>7</v>
      </c>
      <c r="K8" s="14"/>
      <c r="L8" s="75"/>
      <c r="M8" s="71"/>
      <c r="N8" s="15"/>
      <c r="O8" s="72"/>
    </row>
    <row r="9" spans="1:16" s="67" customFormat="1" ht="17.25" thickTop="1" thickBot="1" x14ac:dyDescent="0.3">
      <c r="B9" s="16"/>
      <c r="C9" s="13" t="s">
        <v>8</v>
      </c>
      <c r="D9" s="186" t="s">
        <v>9</v>
      </c>
      <c r="F9" s="76">
        <v>32</v>
      </c>
      <c r="G9" s="73"/>
      <c r="H9" s="73"/>
      <c r="I9" s="73"/>
      <c r="J9" s="74"/>
      <c r="K9" s="14"/>
      <c r="L9" s="75"/>
      <c r="M9" s="71"/>
      <c r="N9" s="15"/>
      <c r="O9" s="72"/>
    </row>
    <row r="10" spans="1:16" s="67" customFormat="1" ht="17.25" thickTop="1" thickBot="1" x14ac:dyDescent="0.3">
      <c r="B10" s="16"/>
      <c r="C10" s="13" t="s">
        <v>10</v>
      </c>
      <c r="D10" s="186" t="s">
        <v>11</v>
      </c>
      <c r="F10" s="77"/>
      <c r="G10" s="77"/>
      <c r="H10" s="77"/>
      <c r="I10" s="77"/>
      <c r="J10" s="69"/>
      <c r="K10" s="14"/>
      <c r="L10" s="75"/>
      <c r="M10" s="71"/>
      <c r="N10" s="15"/>
      <c r="O10" s="72"/>
    </row>
    <row r="11" spans="1:16" s="67" customFormat="1" ht="18" thickTop="1" thickBot="1" x14ac:dyDescent="0.35">
      <c r="B11" s="16"/>
      <c r="C11" s="13" t="s">
        <v>12</v>
      </c>
      <c r="D11" s="186" t="s">
        <v>13</v>
      </c>
      <c r="E11" s="78"/>
      <c r="F11" s="77"/>
      <c r="G11" s="77"/>
      <c r="H11" s="77"/>
      <c r="I11" s="77"/>
      <c r="J11" s="69"/>
      <c r="K11" s="14"/>
      <c r="L11" s="75"/>
      <c r="M11" s="71"/>
      <c r="N11" s="15"/>
      <c r="O11" s="72"/>
    </row>
    <row r="12" spans="1:16" s="67" customFormat="1" ht="18" thickTop="1" thickBot="1" x14ac:dyDescent="0.35">
      <c r="B12" s="16"/>
      <c r="C12" s="13" t="s">
        <v>14</v>
      </c>
      <c r="D12" s="186" t="s">
        <v>15</v>
      </c>
      <c r="E12" s="78"/>
      <c r="F12" s="77"/>
      <c r="G12" s="77"/>
      <c r="H12" s="77"/>
      <c r="I12" s="77"/>
      <c r="J12" s="69"/>
      <c r="K12" s="14"/>
      <c r="L12" s="75"/>
      <c r="M12" s="71"/>
      <c r="N12" s="15"/>
      <c r="O12" s="72"/>
    </row>
    <row r="13" spans="1:16" s="67" customFormat="1" ht="18" thickTop="1" thickBot="1" x14ac:dyDescent="0.35">
      <c r="B13" s="16"/>
      <c r="C13" s="13" t="s">
        <v>16</v>
      </c>
      <c r="D13" s="186" t="s">
        <v>17</v>
      </c>
      <c r="E13" s="78"/>
      <c r="F13" s="69"/>
      <c r="G13" s="18"/>
      <c r="H13" s="19"/>
      <c r="I13" s="19"/>
      <c r="J13" s="69"/>
      <c r="K13" s="14"/>
      <c r="L13" s="75"/>
      <c r="M13" s="71"/>
      <c r="N13" s="15"/>
      <c r="O13" s="72"/>
    </row>
    <row r="14" spans="1:16" s="67" customFormat="1" ht="31.5" customHeight="1" thickTop="1" x14ac:dyDescent="0.3">
      <c r="B14" s="16"/>
      <c r="C14" s="13"/>
      <c r="D14" s="79"/>
      <c r="E14" s="78"/>
      <c r="F14" s="69"/>
      <c r="G14" s="18"/>
      <c r="H14" s="19"/>
      <c r="I14" s="19"/>
      <c r="J14" s="69"/>
      <c r="K14" s="14"/>
      <c r="L14" s="75"/>
      <c r="M14" s="71"/>
      <c r="N14" s="15"/>
      <c r="O14" s="72"/>
    </row>
    <row r="15" spans="1:16" ht="17.25" thickBot="1" x14ac:dyDescent="0.35">
      <c r="B15" s="20"/>
      <c r="C15" s="80"/>
      <c r="D15" s="21"/>
      <c r="E15" s="81"/>
      <c r="F15" s="22"/>
      <c r="G15" s="22"/>
      <c r="H15" s="82"/>
      <c r="I15" s="82"/>
      <c r="J15" s="83"/>
      <c r="K15" s="11"/>
      <c r="L15" s="66"/>
      <c r="N15" s="12"/>
    </row>
    <row r="16" spans="1:16" ht="39" thickBot="1" x14ac:dyDescent="0.3">
      <c r="B16" s="84" t="s">
        <v>18</v>
      </c>
      <c r="C16" s="85" t="s">
        <v>19</v>
      </c>
      <c r="D16" s="85" t="s">
        <v>20</v>
      </c>
      <c r="E16" s="85" t="s">
        <v>56</v>
      </c>
      <c r="F16" s="86" t="s">
        <v>6</v>
      </c>
      <c r="G16" s="87" t="s">
        <v>21</v>
      </c>
      <c r="H16" s="88" t="s">
        <v>22</v>
      </c>
      <c r="I16" s="89" t="s">
        <v>23</v>
      </c>
      <c r="J16" s="90" t="s">
        <v>24</v>
      </c>
      <c r="K16" s="23"/>
      <c r="L16" s="91" t="s">
        <v>25</v>
      </c>
      <c r="M16" s="91" t="s">
        <v>26</v>
      </c>
      <c r="N16" s="91" t="s">
        <v>27</v>
      </c>
      <c r="O16" s="91" t="s">
        <v>28</v>
      </c>
      <c r="P16" s="92"/>
    </row>
    <row r="17" spans="2:16" ht="31.5" x14ac:dyDescent="0.25">
      <c r="B17" s="93">
        <v>1</v>
      </c>
      <c r="C17" s="94"/>
      <c r="D17" s="95" t="s">
        <v>29</v>
      </c>
      <c r="E17" s="96" t="s">
        <v>57</v>
      </c>
      <c r="F17" s="97">
        <v>4200</v>
      </c>
      <c r="G17" s="98">
        <v>4200</v>
      </c>
      <c r="H17" s="99">
        <v>0</v>
      </c>
      <c r="I17" s="100">
        <f>IF($D$8=$F$16,IF($D$8=$F$16,IF($H17&gt;0,IF($F$38="22%",$F17/100*78,IF($F$38="19%",$F17/100*81,IF($F$38="16%",$F17/100*84,IF($F$38="13%",$F17/100*87,$F17)))),0),0),IF($D$8=$G$16,IF($H17&gt;0,IF($G$38="22%",$G17/100*78,IF($G$38="19%",$G17/100*81,IF($G$38="16%",$G17/100*84,IF($G$38="13%",$G17/100*87,$G17)))),0),0))</f>
        <v>0</v>
      </c>
      <c r="J17" s="101">
        <f t="shared" ref="J17:J36" si="0">H17*I17</f>
        <v>0</v>
      </c>
      <c r="K17" s="92"/>
      <c r="L17" s="24">
        <f t="shared" ref="L17:L36" si="1">H17*N17</f>
        <v>0</v>
      </c>
      <c r="M17" s="25">
        <f t="shared" ref="M17:M36" si="2">H17*O17</f>
        <v>0</v>
      </c>
      <c r="N17" s="26">
        <f>1.77*0.91*0.025</f>
        <v>4.0267500000000005E-2</v>
      </c>
      <c r="O17" s="27">
        <v>23</v>
      </c>
      <c r="P17" s="92"/>
    </row>
    <row r="18" spans="2:16" ht="31.5" x14ac:dyDescent="0.25">
      <c r="B18" s="102">
        <f>B17+1</f>
        <v>2</v>
      </c>
      <c r="C18" s="103"/>
      <c r="D18" s="104" t="s">
        <v>58</v>
      </c>
      <c r="E18" s="105" t="s">
        <v>59</v>
      </c>
      <c r="F18" s="106">
        <v>1790</v>
      </c>
      <c r="G18" s="107">
        <v>1790</v>
      </c>
      <c r="H18" s="108">
        <v>0</v>
      </c>
      <c r="I18" s="109">
        <f t="shared" ref="I18:I37" si="3">IF($D$8=$F$16,IF($D$8=$F$16,IF($H18&gt;0,IF($F$38="22%",$F18/100*78,IF($F$38="19%",$F18/100*81,IF($F$38="16%",$F18/100*84,IF($F$38="13%",$F18/100*87,$F18)))),0),0),IF($D$8=$G$16,IF($H18&gt;0,IF($G$38="22%",$G18/100*78,IF($G$38="19%",$G18/100*81,IF($G$38="16%",$G18/100*84,IF($G$38="13%",$G18/100*87,$G18)))),0),0))</f>
        <v>0</v>
      </c>
      <c r="J18" s="110">
        <f t="shared" si="0"/>
        <v>0</v>
      </c>
      <c r="K18" s="23"/>
      <c r="L18" s="24">
        <f t="shared" si="1"/>
        <v>0</v>
      </c>
      <c r="M18" s="25">
        <f t="shared" si="2"/>
        <v>0</v>
      </c>
      <c r="N18" s="26">
        <f>0.61*0.91*0.025</f>
        <v>1.3877500000000001E-2</v>
      </c>
      <c r="O18" s="27">
        <v>8</v>
      </c>
      <c r="P18" s="92"/>
    </row>
    <row r="19" spans="2:16" ht="47.25" x14ac:dyDescent="0.25">
      <c r="B19" s="102">
        <f>B18+1</f>
        <v>3</v>
      </c>
      <c r="C19" s="182"/>
      <c r="D19" s="111" t="s">
        <v>30</v>
      </c>
      <c r="E19" s="105" t="s">
        <v>60</v>
      </c>
      <c r="F19" s="106">
        <v>6950</v>
      </c>
      <c r="G19" s="107">
        <v>6950</v>
      </c>
      <c r="H19" s="108">
        <v>0</v>
      </c>
      <c r="I19" s="109">
        <f t="shared" si="3"/>
        <v>0</v>
      </c>
      <c r="J19" s="110">
        <f t="shared" si="0"/>
        <v>0</v>
      </c>
      <c r="K19" s="92"/>
      <c r="L19" s="24">
        <f t="shared" si="1"/>
        <v>0</v>
      </c>
      <c r="M19" s="25">
        <f t="shared" si="2"/>
        <v>0</v>
      </c>
      <c r="N19" s="26">
        <f>1.51*0.91*0.05</f>
        <v>6.8705000000000002E-2</v>
      </c>
      <c r="O19" s="27">
        <v>38</v>
      </c>
      <c r="P19" s="92"/>
    </row>
    <row r="20" spans="2:16" ht="55.5" customHeight="1" x14ac:dyDescent="0.25">
      <c r="B20" s="102">
        <f t="shared" ref="B20:B35" si="4">B19+1</f>
        <v>4</v>
      </c>
      <c r="C20" s="190"/>
      <c r="D20" s="111" t="s">
        <v>31</v>
      </c>
      <c r="E20" s="112" t="s">
        <v>61</v>
      </c>
      <c r="F20" s="113" t="s">
        <v>32</v>
      </c>
      <c r="G20" s="113" t="s">
        <v>32</v>
      </c>
      <c r="H20" s="108">
        <v>0</v>
      </c>
      <c r="I20" s="109">
        <f t="shared" si="3"/>
        <v>0</v>
      </c>
      <c r="J20" s="110">
        <f t="shared" si="0"/>
        <v>0</v>
      </c>
      <c r="K20" s="92"/>
      <c r="L20" s="24">
        <f t="shared" si="1"/>
        <v>0</v>
      </c>
      <c r="M20" s="25">
        <f t="shared" si="2"/>
        <v>0</v>
      </c>
      <c r="N20" s="26">
        <f>0.14</f>
        <v>0.14000000000000001</v>
      </c>
      <c r="O20" s="27">
        <v>42</v>
      </c>
      <c r="P20" s="92"/>
    </row>
    <row r="21" spans="2:16" ht="55.5" customHeight="1" x14ac:dyDescent="0.25">
      <c r="B21" s="102">
        <f t="shared" si="4"/>
        <v>5</v>
      </c>
      <c r="C21" s="191"/>
      <c r="D21" s="111" t="s">
        <v>33</v>
      </c>
      <c r="E21" s="112" t="s">
        <v>62</v>
      </c>
      <c r="F21" s="113" t="s">
        <v>32</v>
      </c>
      <c r="G21" s="113" t="s">
        <v>32</v>
      </c>
      <c r="H21" s="108">
        <v>0</v>
      </c>
      <c r="I21" s="109">
        <f t="shared" si="3"/>
        <v>0</v>
      </c>
      <c r="J21" s="110">
        <f t="shared" si="0"/>
        <v>0</v>
      </c>
      <c r="K21" s="92"/>
      <c r="L21" s="24">
        <f t="shared" si="1"/>
        <v>0</v>
      </c>
      <c r="M21" s="25">
        <f t="shared" si="2"/>
        <v>0</v>
      </c>
      <c r="N21" s="26">
        <v>0.22</v>
      </c>
      <c r="O21" s="27">
        <v>59</v>
      </c>
      <c r="P21" s="92"/>
    </row>
    <row r="22" spans="2:16" ht="55.5" customHeight="1" x14ac:dyDescent="0.25">
      <c r="B22" s="102">
        <f t="shared" si="4"/>
        <v>6</v>
      </c>
      <c r="C22" s="190"/>
      <c r="D22" s="114" t="s">
        <v>34</v>
      </c>
      <c r="E22" s="115" t="s">
        <v>61</v>
      </c>
      <c r="F22" s="116" t="s">
        <v>32</v>
      </c>
      <c r="G22" s="117" t="s">
        <v>32</v>
      </c>
      <c r="H22" s="108">
        <v>0</v>
      </c>
      <c r="I22" s="109">
        <f t="shared" si="3"/>
        <v>0</v>
      </c>
      <c r="J22" s="110">
        <f>H22*I22</f>
        <v>0</v>
      </c>
      <c r="K22" s="92"/>
      <c r="L22" s="24">
        <f>H22*N22</f>
        <v>0</v>
      </c>
      <c r="M22" s="25">
        <f>H22*O22</f>
        <v>0</v>
      </c>
      <c r="N22" s="26">
        <f>0.14</f>
        <v>0.14000000000000001</v>
      </c>
      <c r="O22" s="27">
        <v>42</v>
      </c>
      <c r="P22" s="92"/>
    </row>
    <row r="23" spans="2:16" ht="55.5" customHeight="1" x14ac:dyDescent="0.25">
      <c r="B23" s="102">
        <f t="shared" si="4"/>
        <v>7</v>
      </c>
      <c r="C23" s="191"/>
      <c r="D23" s="114" t="s">
        <v>35</v>
      </c>
      <c r="E23" s="115" t="s">
        <v>62</v>
      </c>
      <c r="F23" s="116" t="s">
        <v>32</v>
      </c>
      <c r="G23" s="118" t="s">
        <v>32</v>
      </c>
      <c r="H23" s="108">
        <v>0</v>
      </c>
      <c r="I23" s="109">
        <f t="shared" si="3"/>
        <v>0</v>
      </c>
      <c r="J23" s="110">
        <f>H23*I23</f>
        <v>0</v>
      </c>
      <c r="K23" s="92"/>
      <c r="L23" s="24">
        <f>H23*N23</f>
        <v>0</v>
      </c>
      <c r="M23" s="25">
        <f>H23*O23</f>
        <v>0</v>
      </c>
      <c r="N23" s="26">
        <v>0.22</v>
      </c>
      <c r="O23" s="27">
        <v>59</v>
      </c>
      <c r="P23" s="92"/>
    </row>
    <row r="24" spans="2:16" s="48" customFormat="1" ht="40.5" customHeight="1" x14ac:dyDescent="0.25">
      <c r="B24" s="102">
        <f t="shared" si="4"/>
        <v>8</v>
      </c>
      <c r="C24" s="119"/>
      <c r="D24" s="120" t="s">
        <v>36</v>
      </c>
      <c r="E24" s="105" t="s">
        <v>63</v>
      </c>
      <c r="F24" s="106">
        <v>6200</v>
      </c>
      <c r="G24" s="107">
        <v>7800</v>
      </c>
      <c r="H24" s="108">
        <v>0</v>
      </c>
      <c r="I24" s="109">
        <f t="shared" si="3"/>
        <v>0</v>
      </c>
      <c r="J24" s="110">
        <f t="shared" si="0"/>
        <v>0</v>
      </c>
      <c r="K24" s="121"/>
      <c r="L24" s="24">
        <f t="shared" si="1"/>
        <v>0</v>
      </c>
      <c r="M24" s="25">
        <f t="shared" si="2"/>
        <v>0</v>
      </c>
      <c r="N24" s="26">
        <f>0.51*0.45*0.2</f>
        <v>4.5900000000000003E-2</v>
      </c>
      <c r="O24" s="27">
        <v>28</v>
      </c>
      <c r="P24" s="121"/>
    </row>
    <row r="25" spans="2:16" s="48" customFormat="1" ht="62.25" customHeight="1" x14ac:dyDescent="0.25">
      <c r="B25" s="102">
        <f t="shared" si="4"/>
        <v>9</v>
      </c>
      <c r="C25" s="119"/>
      <c r="D25" s="122" t="s">
        <v>37</v>
      </c>
      <c r="E25" s="105" t="s">
        <v>63</v>
      </c>
      <c r="F25" s="106">
        <v>2800</v>
      </c>
      <c r="G25" s="107">
        <v>4400</v>
      </c>
      <c r="H25" s="108">
        <v>0</v>
      </c>
      <c r="I25" s="109">
        <f t="shared" si="3"/>
        <v>0</v>
      </c>
      <c r="J25" s="110">
        <f>H25*I25</f>
        <v>0</v>
      </c>
      <c r="K25" s="121"/>
      <c r="L25" s="24">
        <f t="shared" si="1"/>
        <v>0</v>
      </c>
      <c r="M25" s="25">
        <f t="shared" si="2"/>
        <v>0</v>
      </c>
      <c r="N25" s="26">
        <f>0.51*0.45*0.15</f>
        <v>3.4424999999999997E-2</v>
      </c>
      <c r="O25" s="27">
        <v>24</v>
      </c>
      <c r="P25" s="121"/>
    </row>
    <row r="26" spans="2:16" s="48" customFormat="1" ht="40.5" customHeight="1" x14ac:dyDescent="0.25">
      <c r="B26" s="102">
        <f t="shared" si="4"/>
        <v>10</v>
      </c>
      <c r="C26" s="192"/>
      <c r="D26" s="123" t="s">
        <v>64</v>
      </c>
      <c r="E26" s="105" t="s">
        <v>65</v>
      </c>
      <c r="F26" s="106">
        <v>3020</v>
      </c>
      <c r="G26" s="107">
        <v>3020</v>
      </c>
      <c r="H26" s="108">
        <v>0</v>
      </c>
      <c r="I26" s="109">
        <f t="shared" si="3"/>
        <v>0</v>
      </c>
      <c r="J26" s="110">
        <f t="shared" si="0"/>
        <v>0</v>
      </c>
      <c r="K26" s="121"/>
      <c r="L26" s="24">
        <f t="shared" si="1"/>
        <v>0</v>
      </c>
      <c r="M26" s="25">
        <f t="shared" si="2"/>
        <v>0</v>
      </c>
      <c r="N26" s="26">
        <f>0.61*0.81*0.025</f>
        <v>1.2352500000000002E-2</v>
      </c>
      <c r="O26" s="27">
        <v>4</v>
      </c>
      <c r="P26" s="121"/>
    </row>
    <row r="27" spans="2:16" s="48" customFormat="1" ht="40.5" customHeight="1" x14ac:dyDescent="0.25">
      <c r="B27" s="102">
        <f t="shared" si="4"/>
        <v>11</v>
      </c>
      <c r="C27" s="193"/>
      <c r="D27" s="124" t="s">
        <v>38</v>
      </c>
      <c r="E27" s="105" t="s">
        <v>66</v>
      </c>
      <c r="F27" s="106">
        <v>6100</v>
      </c>
      <c r="G27" s="107">
        <v>7700</v>
      </c>
      <c r="H27" s="108">
        <v>0</v>
      </c>
      <c r="I27" s="109">
        <f t="shared" si="3"/>
        <v>0</v>
      </c>
      <c r="J27" s="110">
        <f t="shared" si="0"/>
        <v>0</v>
      </c>
      <c r="K27" s="121"/>
      <c r="L27" s="24">
        <f t="shared" si="1"/>
        <v>0</v>
      </c>
      <c r="M27" s="25">
        <f t="shared" si="2"/>
        <v>0</v>
      </c>
      <c r="N27" s="26">
        <f>0.81*0.45*0.2</f>
        <v>7.2900000000000006E-2</v>
      </c>
      <c r="O27" s="27">
        <v>38</v>
      </c>
      <c r="P27" s="121"/>
    </row>
    <row r="28" spans="2:16" s="48" customFormat="1" ht="54.75" customHeight="1" x14ac:dyDescent="0.25">
      <c r="B28" s="102">
        <f t="shared" si="4"/>
        <v>12</v>
      </c>
      <c r="C28" s="119"/>
      <c r="D28" s="125" t="s">
        <v>39</v>
      </c>
      <c r="E28" s="105" t="s">
        <v>67</v>
      </c>
      <c r="F28" s="106">
        <v>10900</v>
      </c>
      <c r="G28" s="107">
        <v>14590</v>
      </c>
      <c r="H28" s="108">
        <v>0</v>
      </c>
      <c r="I28" s="109">
        <f t="shared" si="3"/>
        <v>0</v>
      </c>
      <c r="J28" s="110">
        <f t="shared" si="0"/>
        <v>0</v>
      </c>
      <c r="K28" s="121"/>
      <c r="L28" s="24">
        <f t="shared" si="1"/>
        <v>0</v>
      </c>
      <c r="M28" s="25">
        <f t="shared" si="2"/>
        <v>0</v>
      </c>
      <c r="N28" s="26">
        <f>1.41*0.56*0.25</f>
        <v>0.19740000000000002</v>
      </c>
      <c r="O28" s="27">
        <v>80</v>
      </c>
      <c r="P28" s="121"/>
    </row>
    <row r="29" spans="2:16" s="48" customFormat="1" ht="54.75" customHeight="1" x14ac:dyDescent="0.25">
      <c r="B29" s="102">
        <f t="shared" si="4"/>
        <v>13</v>
      </c>
      <c r="C29" s="119"/>
      <c r="D29" s="125" t="s">
        <v>40</v>
      </c>
      <c r="E29" s="105" t="s">
        <v>68</v>
      </c>
      <c r="F29" s="106">
        <v>6600</v>
      </c>
      <c r="G29" s="107">
        <v>9050</v>
      </c>
      <c r="H29" s="108">
        <v>0</v>
      </c>
      <c r="I29" s="109">
        <f t="shared" si="3"/>
        <v>0</v>
      </c>
      <c r="J29" s="110">
        <f>H29*I29</f>
        <v>0</v>
      </c>
      <c r="K29" s="121"/>
      <c r="L29" s="24">
        <f t="shared" si="1"/>
        <v>0</v>
      </c>
      <c r="M29" s="25">
        <f t="shared" si="2"/>
        <v>0</v>
      </c>
      <c r="N29" s="26">
        <f>0.6*0.8*0.2</f>
        <v>9.6000000000000002E-2</v>
      </c>
      <c r="O29" s="27">
        <v>46</v>
      </c>
      <c r="P29" s="121"/>
    </row>
    <row r="30" spans="2:16" ht="54.75" customHeight="1" x14ac:dyDescent="0.25">
      <c r="B30" s="102">
        <f t="shared" si="4"/>
        <v>14</v>
      </c>
      <c r="C30" s="181"/>
      <c r="D30" s="124" t="s">
        <v>41</v>
      </c>
      <c r="E30" s="105" t="s">
        <v>69</v>
      </c>
      <c r="F30" s="106">
        <v>3200</v>
      </c>
      <c r="G30" s="107">
        <v>3900</v>
      </c>
      <c r="H30" s="108">
        <v>0</v>
      </c>
      <c r="I30" s="109">
        <f t="shared" si="3"/>
        <v>0</v>
      </c>
      <c r="J30" s="110">
        <f t="shared" si="0"/>
        <v>0</v>
      </c>
      <c r="K30" s="92"/>
      <c r="L30" s="24">
        <f t="shared" si="1"/>
        <v>0</v>
      </c>
      <c r="M30" s="25">
        <f t="shared" si="2"/>
        <v>0</v>
      </c>
      <c r="N30" s="26">
        <f>0.71*0.51*0.1</f>
        <v>3.6209999999999999E-2</v>
      </c>
      <c r="O30" s="27">
        <v>20</v>
      </c>
      <c r="P30" s="92"/>
    </row>
    <row r="31" spans="2:16" s="48" customFormat="1" ht="33" customHeight="1" x14ac:dyDescent="0.25">
      <c r="B31" s="102">
        <f t="shared" si="4"/>
        <v>15</v>
      </c>
      <c r="C31" s="192"/>
      <c r="D31" s="126" t="s">
        <v>42</v>
      </c>
      <c r="E31" s="105" t="s">
        <v>70</v>
      </c>
      <c r="F31" s="106">
        <v>4020</v>
      </c>
      <c r="G31" s="107">
        <v>5300</v>
      </c>
      <c r="H31" s="108">
        <v>0</v>
      </c>
      <c r="I31" s="109">
        <f t="shared" si="3"/>
        <v>0</v>
      </c>
      <c r="J31" s="110">
        <f>H31*I31</f>
        <v>0</v>
      </c>
      <c r="K31" s="121"/>
      <c r="L31" s="24">
        <f t="shared" si="1"/>
        <v>0</v>
      </c>
      <c r="M31" s="25">
        <f t="shared" si="2"/>
        <v>0</v>
      </c>
      <c r="N31" s="26">
        <f>0.91*0.45*0.15</f>
        <v>6.1425E-2</v>
      </c>
      <c r="O31" s="27">
        <v>31</v>
      </c>
      <c r="P31" s="121"/>
    </row>
    <row r="32" spans="2:16" s="48" customFormat="1" ht="33" customHeight="1" x14ac:dyDescent="0.25">
      <c r="B32" s="102">
        <f t="shared" si="4"/>
        <v>16</v>
      </c>
      <c r="C32" s="194"/>
      <c r="D32" s="126" t="s">
        <v>42</v>
      </c>
      <c r="E32" s="105" t="s">
        <v>71</v>
      </c>
      <c r="F32" s="106">
        <v>4800</v>
      </c>
      <c r="G32" s="107">
        <v>6400</v>
      </c>
      <c r="H32" s="108">
        <v>0</v>
      </c>
      <c r="I32" s="109">
        <f t="shared" si="3"/>
        <v>0</v>
      </c>
      <c r="J32" s="110">
        <f>H32*I32</f>
        <v>0</v>
      </c>
      <c r="K32" s="121"/>
      <c r="L32" s="24">
        <f t="shared" si="1"/>
        <v>0</v>
      </c>
      <c r="M32" s="25">
        <f t="shared" si="2"/>
        <v>0</v>
      </c>
      <c r="N32" s="26">
        <f>0.91*0.56*0.15</f>
        <v>7.6440000000000008E-2</v>
      </c>
      <c r="O32" s="27">
        <v>38</v>
      </c>
      <c r="P32" s="121"/>
    </row>
    <row r="33" spans="2:16" s="48" customFormat="1" ht="33" customHeight="1" x14ac:dyDescent="0.25">
      <c r="B33" s="102">
        <f t="shared" si="4"/>
        <v>17</v>
      </c>
      <c r="C33" s="193"/>
      <c r="D33" s="127" t="s">
        <v>43</v>
      </c>
      <c r="E33" s="105" t="s">
        <v>72</v>
      </c>
      <c r="F33" s="106">
        <v>6300</v>
      </c>
      <c r="G33" s="107">
        <v>6300</v>
      </c>
      <c r="H33" s="108">
        <v>0</v>
      </c>
      <c r="I33" s="109">
        <f t="shared" si="3"/>
        <v>0</v>
      </c>
      <c r="J33" s="110">
        <f t="shared" si="0"/>
        <v>0</v>
      </c>
      <c r="K33" s="121"/>
      <c r="L33" s="24">
        <f t="shared" si="1"/>
        <v>0</v>
      </c>
      <c r="M33" s="25">
        <f t="shared" si="2"/>
        <v>0</v>
      </c>
      <c r="N33" s="26">
        <f>0.91*1.41*0.05</f>
        <v>6.4155000000000004E-2</v>
      </c>
      <c r="O33" s="27">
        <v>27</v>
      </c>
      <c r="P33" s="121"/>
    </row>
    <row r="34" spans="2:16" s="48" customFormat="1" ht="38.25" customHeight="1" x14ac:dyDescent="0.25">
      <c r="B34" s="102">
        <f t="shared" si="4"/>
        <v>18</v>
      </c>
      <c r="C34" s="192"/>
      <c r="D34" s="111" t="s">
        <v>44</v>
      </c>
      <c r="E34" s="105" t="s">
        <v>73</v>
      </c>
      <c r="F34" s="106">
        <v>21800</v>
      </c>
      <c r="G34" s="107">
        <v>24600</v>
      </c>
      <c r="H34" s="108">
        <v>0</v>
      </c>
      <c r="I34" s="109">
        <f t="shared" si="3"/>
        <v>0</v>
      </c>
      <c r="J34" s="110">
        <f t="shared" si="0"/>
        <v>0</v>
      </c>
      <c r="K34" s="121"/>
      <c r="L34" s="24">
        <f t="shared" si="1"/>
        <v>0</v>
      </c>
      <c r="M34" s="25">
        <f t="shared" si="2"/>
        <v>0</v>
      </c>
      <c r="N34" s="26">
        <f>0.45*2*0.3</f>
        <v>0.27</v>
      </c>
      <c r="O34" s="27">
        <v>127</v>
      </c>
      <c r="P34" s="121"/>
    </row>
    <row r="35" spans="2:16" s="48" customFormat="1" ht="38.25" customHeight="1" x14ac:dyDescent="0.25">
      <c r="B35" s="102">
        <f t="shared" si="4"/>
        <v>19</v>
      </c>
      <c r="C35" s="194"/>
      <c r="D35" s="128" t="s">
        <v>45</v>
      </c>
      <c r="E35" s="105" t="s">
        <v>74</v>
      </c>
      <c r="F35" s="106">
        <v>25000</v>
      </c>
      <c r="G35" s="107">
        <v>28600</v>
      </c>
      <c r="H35" s="108">
        <v>0</v>
      </c>
      <c r="I35" s="109">
        <f>IF($D$8=$F$16,IF($D$8=$F$16,IF($H35&gt;0,IF($F$38="22%",$F35/100*78,IF($F$38="19%",$F35/100*81,IF($F$38="16%",$F35/100*84,IF($F$38="13%",$F35/100*87,$F35)))),0),0),IF($D$8=$G$16,IF($H35&gt;0,IF($G$38="22%",$G35/100*78,IF($G$38="19%",$G35/100*81,IF($G$38="16%",$G35/100*84,IF($G$38="13%",$G35/100*87,$G35)))),0),0))</f>
        <v>0</v>
      </c>
      <c r="J35" s="110">
        <f>H35*I35</f>
        <v>0</v>
      </c>
      <c r="K35" s="121"/>
      <c r="L35" s="24">
        <f t="shared" si="1"/>
        <v>0</v>
      </c>
      <c r="M35" s="25">
        <f t="shared" si="2"/>
        <v>0</v>
      </c>
      <c r="N35" s="26">
        <f>0.55*2*0.3</f>
        <v>0.33</v>
      </c>
      <c r="O35" s="27">
        <v>161</v>
      </c>
      <c r="P35" s="121"/>
    </row>
    <row r="36" spans="2:16" ht="65.25" customHeight="1" thickBot="1" x14ac:dyDescent="0.3">
      <c r="B36" s="129">
        <f>B35+1</f>
        <v>20</v>
      </c>
      <c r="C36" s="130"/>
      <c r="D36" s="131" t="s">
        <v>75</v>
      </c>
      <c r="E36" s="132" t="s">
        <v>76</v>
      </c>
      <c r="F36" s="184">
        <v>34460</v>
      </c>
      <c r="G36" s="185">
        <v>34460</v>
      </c>
      <c r="H36" s="133">
        <v>0</v>
      </c>
      <c r="I36" s="134">
        <f t="shared" si="3"/>
        <v>0</v>
      </c>
      <c r="J36" s="135">
        <f t="shared" si="0"/>
        <v>0</v>
      </c>
      <c r="K36" s="92"/>
      <c r="L36" s="24">
        <f t="shared" si="1"/>
        <v>0</v>
      </c>
      <c r="M36" s="25">
        <f t="shared" si="2"/>
        <v>0</v>
      </c>
      <c r="N36" s="26">
        <f>0.6*2*0.5</f>
        <v>0.6</v>
      </c>
      <c r="O36" s="27">
        <v>194</v>
      </c>
      <c r="P36" s="92"/>
    </row>
    <row r="37" spans="2:16" ht="18.75" x14ac:dyDescent="0.25">
      <c r="B37" s="136"/>
      <c r="C37" s="136"/>
      <c r="D37" s="137"/>
      <c r="E37" s="138"/>
      <c r="F37" s="139">
        <f>SUMPRODUCT(F17:F36,$H17:$H36)</f>
        <v>0</v>
      </c>
      <c r="G37" s="139">
        <f>SUMPRODUCT(H17:H36,$G17:$G36)</f>
        <v>0</v>
      </c>
      <c r="H37" s="140"/>
      <c r="I37" s="28" t="s">
        <v>46</v>
      </c>
      <c r="J37" s="141">
        <f>SUM(J17:J36)</f>
        <v>0</v>
      </c>
      <c r="K37" s="29"/>
      <c r="L37" s="142">
        <f>SUM(L17:L36)</f>
        <v>0</v>
      </c>
      <c r="M37" s="142">
        <f>SUM(M17:M36)</f>
        <v>0</v>
      </c>
      <c r="N37" s="30"/>
      <c r="O37" s="143"/>
      <c r="P37" s="92"/>
    </row>
    <row r="38" spans="2:16" ht="15.75" customHeight="1" x14ac:dyDescent="0.25">
      <c r="B38" s="144"/>
      <c r="C38" s="145"/>
      <c r="D38" s="146" t="s">
        <v>47</v>
      </c>
      <c r="E38" s="147">
        <v>0</v>
      </c>
      <c r="F38" s="148" t="str">
        <f>IF($F$37&gt;=1200000,"22%",IF($F$37&gt;=900000,"19%",IF($F$37&gt;=600000,"16%",IF($F$37&gt;=300000,"13%","0%"))))</f>
        <v>0%</v>
      </c>
      <c r="G38" s="148" t="str">
        <f>IF($G$37&gt;=1200000,"22%",IF($G$37&gt;=900000,"19%",IF($G$37&gt;=600000,"16%",IF($G$37&gt;=300000,"13%","0%"))))</f>
        <v>0%</v>
      </c>
      <c r="H38" s="149"/>
      <c r="I38" s="150"/>
      <c r="J38" s="151"/>
      <c r="K38" s="29"/>
      <c r="L38" s="152" t="s">
        <v>48</v>
      </c>
      <c r="M38" s="152" t="s">
        <v>49</v>
      </c>
      <c r="N38" s="30"/>
      <c r="O38" s="143"/>
      <c r="P38" s="92"/>
    </row>
    <row r="39" spans="2:16" ht="13.5" customHeight="1" x14ac:dyDescent="0.25">
      <c r="B39" s="153"/>
      <c r="C39" s="153"/>
      <c r="D39" s="154"/>
      <c r="E39" s="155"/>
      <c r="F39" s="156"/>
      <c r="G39" s="157"/>
      <c r="H39" s="158"/>
      <c r="I39" s="158"/>
      <c r="J39" s="151"/>
      <c r="K39" s="29"/>
      <c r="L39" s="159"/>
      <c r="M39" s="160"/>
      <c r="N39" s="143"/>
      <c r="O39" s="143"/>
      <c r="P39" s="92"/>
    </row>
    <row r="40" spans="2:16" ht="15.75" customHeight="1" x14ac:dyDescent="0.25">
      <c r="B40" s="161"/>
      <c r="C40" s="161"/>
      <c r="D40" s="161"/>
      <c r="E40" s="161"/>
      <c r="F40" s="32"/>
      <c r="G40" s="162"/>
      <c r="H40" s="43"/>
      <c r="I40" s="163" t="s">
        <v>50</v>
      </c>
      <c r="J40" s="164">
        <f>L37</f>
        <v>0</v>
      </c>
      <c r="K40" s="92"/>
      <c r="L40" s="149"/>
      <c r="M40" s="121"/>
      <c r="N40" s="160"/>
      <c r="O40" s="143"/>
      <c r="P40" s="92"/>
    </row>
    <row r="41" spans="2:16" ht="12.75" x14ac:dyDescent="0.25">
      <c r="B41" s="92"/>
      <c r="C41" s="92"/>
      <c r="D41" s="92"/>
      <c r="E41" s="165"/>
      <c r="F41" s="32"/>
      <c r="G41" s="32"/>
      <c r="H41" s="43"/>
      <c r="I41" s="163" t="s">
        <v>51</v>
      </c>
      <c r="J41" s="33">
        <f>M37</f>
        <v>0</v>
      </c>
      <c r="K41" s="165"/>
      <c r="L41" s="149"/>
      <c r="M41" s="121"/>
      <c r="N41" s="160"/>
      <c r="O41" s="143"/>
      <c r="P41" s="92"/>
    </row>
    <row r="42" spans="2:16" ht="12.75" x14ac:dyDescent="0.25">
      <c r="B42" s="92"/>
      <c r="C42" s="92"/>
      <c r="D42" s="92"/>
      <c r="E42" s="165"/>
      <c r="F42" s="32"/>
      <c r="G42" s="32"/>
      <c r="H42" s="43"/>
      <c r="I42" s="163"/>
      <c r="J42" s="33"/>
      <c r="K42" s="165"/>
      <c r="L42" s="149"/>
      <c r="M42" s="121"/>
      <c r="N42" s="160"/>
      <c r="O42" s="143"/>
      <c r="P42" s="92"/>
    </row>
    <row r="43" spans="2:16" s="166" customFormat="1" ht="45.75" customHeight="1" x14ac:dyDescent="0.25">
      <c r="D43" s="188" t="s">
        <v>78</v>
      </c>
      <c r="E43" s="188"/>
      <c r="F43" s="188"/>
      <c r="G43" s="188"/>
      <c r="H43" s="34"/>
      <c r="I43" s="34"/>
      <c r="L43" s="167"/>
      <c r="M43" s="168"/>
    </row>
    <row r="44" spans="2:16" s="166" customFormat="1" ht="33" customHeight="1" x14ac:dyDescent="0.25">
      <c r="D44" s="188" t="s">
        <v>52</v>
      </c>
      <c r="E44" s="188"/>
      <c r="F44" s="188"/>
      <c r="G44" s="188"/>
      <c r="H44" s="34"/>
      <c r="I44" s="34"/>
      <c r="J44" s="35"/>
      <c r="L44" s="167"/>
      <c r="M44" s="168"/>
    </row>
    <row r="45" spans="2:16" s="166" customFormat="1" ht="63.75" customHeight="1" x14ac:dyDescent="0.25">
      <c r="B45" s="31"/>
      <c r="C45" s="31"/>
      <c r="D45" s="188" t="s">
        <v>53</v>
      </c>
      <c r="E45" s="188"/>
      <c r="F45" s="188"/>
      <c r="G45" s="188"/>
      <c r="H45" s="36"/>
      <c r="I45" s="34"/>
      <c r="L45" s="167"/>
      <c r="M45" s="168"/>
      <c r="O45" s="169"/>
    </row>
    <row r="46" spans="2:16" s="166" customFormat="1" ht="79.5" customHeight="1" x14ac:dyDescent="0.25">
      <c r="B46" s="37"/>
      <c r="C46" s="38"/>
      <c r="D46" s="188" t="s">
        <v>54</v>
      </c>
      <c r="E46" s="188"/>
      <c r="F46" s="188"/>
      <c r="G46" s="188"/>
      <c r="H46" s="36"/>
      <c r="I46" s="34"/>
      <c r="K46" s="169"/>
    </row>
    <row r="47" spans="2:16" ht="14.25" customHeight="1" x14ac:dyDescent="0.25">
      <c r="B47" s="92"/>
      <c r="C47" s="92"/>
      <c r="D47" s="92"/>
      <c r="E47" s="165"/>
      <c r="F47" s="32"/>
      <c r="G47" s="32"/>
      <c r="H47" s="170"/>
      <c r="I47" s="39"/>
      <c r="J47" s="171"/>
      <c r="K47" s="92"/>
      <c r="L47" s="149"/>
      <c r="M47" s="121"/>
      <c r="N47" s="160"/>
      <c r="O47" s="143"/>
      <c r="P47" s="92"/>
    </row>
    <row r="48" spans="2:16" ht="14.25" customHeight="1" x14ac:dyDescent="0.25">
      <c r="B48" s="92"/>
      <c r="C48" s="92"/>
      <c r="D48" s="92"/>
      <c r="E48" s="165"/>
      <c r="F48" s="32"/>
      <c r="G48" s="32"/>
      <c r="H48" s="170"/>
      <c r="I48" s="39"/>
      <c r="J48" s="172"/>
      <c r="K48" s="92"/>
      <c r="L48" s="149"/>
      <c r="M48" s="121"/>
      <c r="N48" s="160"/>
      <c r="O48" s="143"/>
      <c r="P48" s="92"/>
    </row>
    <row r="49" spans="2:16" ht="14.25" customHeight="1" x14ac:dyDescent="0.25">
      <c r="B49" s="92"/>
      <c r="C49" s="92"/>
      <c r="D49" s="92"/>
      <c r="E49" s="165"/>
      <c r="F49" s="32"/>
      <c r="G49" s="32"/>
      <c r="H49" s="170"/>
      <c r="I49" s="39"/>
      <c r="J49" s="40"/>
      <c r="K49" s="92"/>
      <c r="L49" s="149"/>
      <c r="M49" s="121"/>
      <c r="N49" s="160"/>
      <c r="O49" s="143"/>
      <c r="P49" s="92"/>
    </row>
    <row r="50" spans="2:16" ht="14.25" customHeight="1" x14ac:dyDescent="0.25">
      <c r="B50" s="92"/>
      <c r="C50" s="92"/>
      <c r="D50" s="92"/>
      <c r="E50" s="165"/>
      <c r="F50" s="32"/>
      <c r="G50" s="32"/>
      <c r="H50" s="32"/>
      <c r="I50" s="28"/>
      <c r="J50" s="173"/>
      <c r="K50" s="92"/>
      <c r="P50" s="92"/>
    </row>
    <row r="51" spans="2:16" ht="14.25" customHeight="1" x14ac:dyDescent="0.25">
      <c r="B51" s="67"/>
      <c r="C51" s="67"/>
      <c r="D51" s="67"/>
      <c r="E51" s="67"/>
      <c r="F51" s="174"/>
      <c r="G51" s="174"/>
      <c r="H51" s="67"/>
      <c r="I51" s="67"/>
      <c r="J51" s="67"/>
      <c r="K51" s="166"/>
      <c r="P51" s="175"/>
    </row>
    <row r="52" spans="2:16" ht="14.25" customHeight="1" x14ac:dyDescent="0.25">
      <c r="B52" s="176"/>
      <c r="C52" s="176"/>
      <c r="D52" s="67"/>
      <c r="E52" s="67"/>
      <c r="F52" s="67"/>
      <c r="G52" s="67"/>
      <c r="H52" s="41"/>
      <c r="I52" s="41"/>
      <c r="J52" s="41"/>
      <c r="K52" s="166"/>
      <c r="P52" s="175"/>
    </row>
    <row r="53" spans="2:16" ht="14.25" customHeight="1" x14ac:dyDescent="0.25">
      <c r="B53" s="177"/>
      <c r="C53" s="67"/>
      <c r="D53" s="67"/>
      <c r="E53" s="67"/>
      <c r="F53" s="67"/>
      <c r="G53" s="67"/>
      <c r="H53" s="67"/>
      <c r="I53" s="67"/>
      <c r="J53" s="67"/>
      <c r="K53" s="166"/>
      <c r="P53" s="175"/>
    </row>
    <row r="54" spans="2:16" ht="14.25" customHeight="1" x14ac:dyDescent="0.25">
      <c r="B54" s="67"/>
      <c r="C54" s="67"/>
      <c r="D54" s="67"/>
      <c r="E54" s="67"/>
      <c r="F54" s="67"/>
      <c r="G54" s="67"/>
      <c r="H54" s="67"/>
      <c r="I54" s="67"/>
      <c r="J54" s="67"/>
      <c r="K54" s="166"/>
      <c r="P54" s="175"/>
    </row>
    <row r="55" spans="2:16" ht="14.25" customHeight="1" x14ac:dyDescent="0.25">
      <c r="F55" s="80"/>
      <c r="G55" s="178"/>
      <c r="H55" s="178"/>
      <c r="I55" s="178"/>
      <c r="J55" s="178"/>
      <c r="K55" s="166"/>
      <c r="P55" s="175"/>
    </row>
    <row r="56" spans="2:16" ht="14.25" customHeight="1" x14ac:dyDescent="0.25">
      <c r="C56" s="179"/>
      <c r="E56" s="179"/>
      <c r="F56" s="80"/>
      <c r="G56" s="178"/>
      <c r="H56" s="178"/>
      <c r="I56" s="178"/>
      <c r="J56" s="178"/>
      <c r="K56" s="166"/>
      <c r="P56" s="175"/>
    </row>
    <row r="57" spans="2:16" ht="15.75" x14ac:dyDescent="0.25">
      <c r="C57" s="179"/>
      <c r="E57" s="179"/>
      <c r="F57" s="80"/>
      <c r="G57" s="178"/>
      <c r="H57" s="178"/>
      <c r="I57" s="178"/>
      <c r="J57" s="178"/>
      <c r="K57" s="166"/>
      <c r="P57" s="175"/>
    </row>
    <row r="58" spans="2:16" ht="15.75" x14ac:dyDescent="0.25">
      <c r="C58" s="180"/>
      <c r="E58" s="180"/>
      <c r="F58" s="80"/>
      <c r="G58" s="178"/>
      <c r="H58" s="178"/>
      <c r="I58" s="178"/>
      <c r="J58" s="178"/>
      <c r="K58" s="166"/>
      <c r="P58" s="175"/>
    </row>
    <row r="59" spans="2:16" ht="15.75" x14ac:dyDescent="0.25">
      <c r="C59" s="179"/>
      <c r="E59" s="179"/>
      <c r="F59" s="80"/>
      <c r="G59" s="178"/>
      <c r="H59" s="178"/>
      <c r="I59" s="178"/>
      <c r="J59" s="178"/>
      <c r="K59" s="166"/>
      <c r="P59" s="175"/>
    </row>
    <row r="60" spans="2:16" ht="15.75" x14ac:dyDescent="0.25">
      <c r="C60" s="42"/>
      <c r="E60" s="42"/>
      <c r="F60" s="80"/>
      <c r="G60" s="178"/>
      <c r="H60" s="178"/>
      <c r="I60" s="178"/>
      <c r="J60" s="178"/>
      <c r="K60" s="166"/>
      <c r="P60" s="175"/>
    </row>
  </sheetData>
  <protectedRanges>
    <protectedRange sqref="D8:D9 D11 H17:H36 J16" name="Диапазон2_4"/>
    <protectedRange sqref="H39:I39" name="Диапазон2_2_1"/>
    <protectedRange sqref="I38" name="Диапазон2_1_1"/>
    <protectedRange sqref="D12:D14" name="Диапазон2_3_1_1"/>
  </protectedRanges>
  <mergeCells count="10">
    <mergeCell ref="D43:G43"/>
    <mergeCell ref="D44:G44"/>
    <mergeCell ref="D45:G45"/>
    <mergeCell ref="D46:G46"/>
    <mergeCell ref="K1:K4"/>
    <mergeCell ref="C20:C21"/>
    <mergeCell ref="C22:C23"/>
    <mergeCell ref="C26:C27"/>
    <mergeCell ref="C31:C33"/>
    <mergeCell ref="C34:C35"/>
  </mergeCells>
  <conditionalFormatting sqref="E17 E19">
    <cfRule type="expression" dxfId="23" priority="16" stopIfTrue="1">
      <formula>$H17&gt;0</formula>
    </cfRule>
  </conditionalFormatting>
  <conditionalFormatting sqref="H52:J52 C7:D7 B37 D37:E37 H39:J39 I38:J38 D39:E39 D38 D10:D14">
    <cfRule type="containsText" dxfId="22" priority="23" stopIfTrue="1" operator="containsText" text="любой">
      <formula>NOT(ISERROR(SEARCH("любой",B7)))</formula>
    </cfRule>
  </conditionalFormatting>
  <conditionalFormatting sqref="J28 I17:J21 I30:J31 I26:I28 J26 I33:J36 I24:J24">
    <cfRule type="cellIs" dxfId="21" priority="22" stopIfTrue="1" operator="greaterThan">
      <formula>0</formula>
    </cfRule>
  </conditionalFormatting>
  <conditionalFormatting sqref="E21 H17:H21 H24:H36">
    <cfRule type="expression" dxfId="20" priority="20" stopIfTrue="1">
      <formula>$H17&gt;0</formula>
    </cfRule>
  </conditionalFormatting>
  <conditionalFormatting sqref="E20">
    <cfRule type="expression" dxfId="19" priority="21" stopIfTrue="1">
      <formula>$H20&gt;0</formula>
    </cfRule>
  </conditionalFormatting>
  <conditionalFormatting sqref="J27">
    <cfRule type="cellIs" dxfId="18" priority="19" stopIfTrue="1" operator="greaterThan">
      <formula>0</formula>
    </cfRule>
  </conditionalFormatting>
  <conditionalFormatting sqref="F38:G38">
    <cfRule type="containsText" dxfId="17" priority="18" stopIfTrue="1" operator="containsText" text="любой">
      <formula>NOT(ISERROR(SEARCH("любой",F38)))</formula>
    </cfRule>
  </conditionalFormatting>
  <conditionalFormatting sqref="C8">
    <cfRule type="containsText" dxfId="16" priority="17" stopIfTrue="1" operator="containsText" text="любой">
      <formula>NOT(ISERROR(SEARCH("любой",C8)))</formula>
    </cfRule>
  </conditionalFormatting>
  <conditionalFormatting sqref="E28">
    <cfRule type="expression" dxfId="15" priority="11" stopIfTrue="1">
      <formula>$H28&gt;0</formula>
    </cfRule>
  </conditionalFormatting>
  <conditionalFormatting sqref="E18">
    <cfRule type="expression" dxfId="14" priority="15" stopIfTrue="1">
      <formula>$H18&gt;0</formula>
    </cfRule>
  </conditionalFormatting>
  <conditionalFormatting sqref="I25:J25">
    <cfRule type="cellIs" dxfId="13" priority="14" stopIfTrue="1" operator="greaterThan">
      <formula>0</formula>
    </cfRule>
  </conditionalFormatting>
  <conditionalFormatting sqref="E24:E25">
    <cfRule type="expression" dxfId="12" priority="13" stopIfTrue="1">
      <formula>$H24&gt;0</formula>
    </cfRule>
  </conditionalFormatting>
  <conditionalFormatting sqref="E26:E27">
    <cfRule type="expression" dxfId="11" priority="12" stopIfTrue="1">
      <formula>$H26&gt;0</formula>
    </cfRule>
  </conditionalFormatting>
  <conditionalFormatting sqref="E30">
    <cfRule type="expression" dxfId="10" priority="8" stopIfTrue="1">
      <formula>$H30&gt;0</formula>
    </cfRule>
  </conditionalFormatting>
  <conditionalFormatting sqref="I29:J29">
    <cfRule type="cellIs" dxfId="9" priority="10" stopIfTrue="1" operator="greaterThan">
      <formula>0</formula>
    </cfRule>
  </conditionalFormatting>
  <conditionalFormatting sqref="E29">
    <cfRule type="expression" dxfId="8" priority="9" stopIfTrue="1">
      <formula>$H29&gt;0</formula>
    </cfRule>
  </conditionalFormatting>
  <conditionalFormatting sqref="I32:J32">
    <cfRule type="cellIs" dxfId="7" priority="7" stopIfTrue="1" operator="greaterThan">
      <formula>0</formula>
    </cfRule>
  </conditionalFormatting>
  <conditionalFormatting sqref="E33 E31">
    <cfRule type="expression" dxfId="6" priority="6" stopIfTrue="1">
      <formula>$H31&gt;0</formula>
    </cfRule>
  </conditionalFormatting>
  <conditionalFormatting sqref="E32">
    <cfRule type="expression" dxfId="5" priority="5" stopIfTrue="1">
      <formula>$H32&gt;0</formula>
    </cfRule>
  </conditionalFormatting>
  <conditionalFormatting sqref="E34">
    <cfRule type="expression" dxfId="4" priority="4" stopIfTrue="1">
      <formula>$H34&gt;0</formula>
    </cfRule>
  </conditionalFormatting>
  <conditionalFormatting sqref="E36">
    <cfRule type="expression" dxfId="3" priority="3" stopIfTrue="1">
      <formula>$H36&gt;0</formula>
    </cfRule>
  </conditionalFormatting>
  <conditionalFormatting sqref="E35">
    <cfRule type="expression" dxfId="2" priority="24" stopIfTrue="1">
      <formula>#REF!&gt;0</formula>
    </cfRule>
  </conditionalFormatting>
  <conditionalFormatting sqref="I22:J23">
    <cfRule type="cellIs" dxfId="1" priority="2" stopIfTrue="1" operator="greaterThan">
      <formula>0</formula>
    </cfRule>
  </conditionalFormatting>
  <conditionalFormatting sqref="H22:H23">
    <cfRule type="expression" dxfId="0" priority="1" stopIfTrue="1">
      <formula>$H22&gt;0</formula>
    </cfRule>
  </conditionalFormatting>
  <dataValidations count="1">
    <dataValidation type="list" allowBlank="1" showInputMessage="1" showErrorMessage="1" sqref="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formula1>$F$16:$G$16</formula1>
    </dataValidation>
  </dataValidations>
  <printOptions horizontalCentered="1" verticalCentered="1"/>
  <pageMargins left="0.70866141732283472" right="0.70866141732283472" top="0.74803149606299213" bottom="0.74803149606299213" header="0.31496062992125984" footer="0.31496062992125984"/>
  <pageSetup paperSize="9" scale="44" orientation="portrait" r:id="rId1"/>
  <headerFooter>
    <oddHeader>&amp;R&amp;"Times New Roman,полужирный"&amp;8 &amp;K03+059127411, г. Москва, Дмитровское шоссе, 110
тел.: +7 (495)780-38-39/43
 www.mebel-land.com
e-mail: info@mebel-land.com</oddHeader>
  </headerFooter>
  <rowBreaks count="1" manualBreakCount="1">
    <brk id="2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10</xdr:col>
                    <xdr:colOff>0</xdr:colOff>
                    <xdr:row>45</xdr:row>
                    <xdr:rowOff>0</xdr:rowOff>
                  </from>
                  <to>
                    <xdr:col>11</xdr:col>
                    <xdr:colOff>104775</xdr:colOff>
                    <xdr:row>45</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Прайс опт Квадро </vt:lpstr>
      <vt:lpstr>'Прайс опт Квадро '!Область_печати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2025-04-09T12:44:25Z</dcterms:modified>
</cp:coreProperties>
</file>