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FFD32E85-9E1F-4A67-BFB9-36D8EEC592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айс Базис " sheetId="3" r:id="rId1"/>
  </sheets>
  <definedNames>
    <definedName name="n_1" localSheetId="0">{"","одинz","дваz","триz","четыреz","пятьz","шестьz","семьz","восемьz","девятьz"}</definedName>
    <definedName name="n_1">{"","одинz","дваz","триz","четыреz","пятьz","шестьz","семьz","восемьz","девятьz"}</definedName>
    <definedName name="n_2" localSheetId="0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 localSheetId="0">{"";1;"двадцатьz";"тридцатьz";"сорокz";"пятьдесятz";"шестьдесятz";"семьдесятz";"восемьдесятz";"девяностоz"}</definedName>
    <definedName name="n_3">{"";1;"двадцатьz";"тридцатьz";"сорокz";"пятьдесятz";"шестьдесятz";"семьдесятz";"восемьдесятz";"девяностоz"}</definedName>
    <definedName name="n_4" localSheetId="0">{"","стоz","двестиz","тристаz","четырестаz","пятьсотz","шестьсотz","семьсотz","восемьсотz","девятьсотz"}</definedName>
    <definedName name="n_4">{"","стоz","двестиz","тристаz","четырестаz","пятьсотz","шестьсотz","семьсотz","восемьсотz","девятьсотz"}</definedName>
    <definedName name="n_5" localSheetId="0">{"","однаz","двеz","триz","четыреz","пятьz","шестьz","семьz","восемьz","девятьz"}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 localSheetId="0">IF('Прайс Базис '!n_3=1,'Прайс Базис '!n_2,'Прайс Базис '!n_3&amp;'Прайс Базис '!n_1)</definedName>
    <definedName name="n0x">IF(n_3=1,n_2,n_3&amp;n_1)</definedName>
    <definedName name="n1x" localSheetId="0">IF('Прайс Базис '!n_3=1,'Прайс Базис '!n_2,'Прайс Базис '!n_3&amp;'Прайс Базис '!n_5)</definedName>
    <definedName name="n1x">IF(n_3=1,n_2,n_3&amp;n_5)</definedName>
    <definedName name="мил" localSheetId="0">{0,"овz";1,"z";2,"аz";5,"овz"}</definedName>
    <definedName name="мил">{0,"овz";1,"z";2,"аz";5,"овz"}</definedName>
    <definedName name="_xlnm.Print_Area" localSheetId="0">'Прайс Базис '!$A$4:$I$51</definedName>
    <definedName name="тыс" localSheetId="0">{0,"тысячz";1,"тысячаz";2,"тысячиz";5,"тысячz"}</definedName>
    <definedName name="тыс">{0,"тысячz";1,"тысячаz";2,"тысячиz";5,"тысячz"}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3" l="1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G28" i="3"/>
  <c r="G29" i="3"/>
  <c r="G30" i="3"/>
  <c r="G31" i="3"/>
  <c r="G32" i="3"/>
  <c r="G33" i="3"/>
  <c r="G34" i="3"/>
  <c r="G35" i="3"/>
  <c r="G36" i="3"/>
  <c r="G37" i="3"/>
  <c r="G22" i="3"/>
  <c r="G27" i="3"/>
  <c r="G21" i="3"/>
  <c r="B23" i="3" l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L26" i="3"/>
  <c r="K26" i="3"/>
  <c r="M25" i="3"/>
  <c r="L25" i="3"/>
  <c r="K25" i="3"/>
  <c r="L23" i="3" l="1"/>
  <c r="M23" i="3"/>
  <c r="K23" i="3" s="1"/>
  <c r="K24" i="3"/>
  <c r="L24" i="3"/>
  <c r="F38" i="3"/>
  <c r="G20" i="3" s="1"/>
  <c r="I20" i="3" s="1"/>
  <c r="M37" i="3"/>
  <c r="K37" i="3" s="1"/>
  <c r="L37" i="3"/>
  <c r="M36" i="3"/>
  <c r="K36" i="3" s="1"/>
  <c r="L36" i="3"/>
  <c r="M35" i="3"/>
  <c r="K35" i="3" s="1"/>
  <c r="L35" i="3"/>
  <c r="M34" i="3"/>
  <c r="K34" i="3" s="1"/>
  <c r="L34" i="3"/>
  <c r="M33" i="3"/>
  <c r="K33" i="3" s="1"/>
  <c r="L33" i="3"/>
  <c r="M32" i="3"/>
  <c r="K32" i="3" s="1"/>
  <c r="L32" i="3"/>
  <c r="M31" i="3"/>
  <c r="K31" i="3" s="1"/>
  <c r="L31" i="3"/>
  <c r="M30" i="3"/>
  <c r="K30" i="3" s="1"/>
  <c r="L30" i="3"/>
  <c r="M29" i="3"/>
  <c r="K29" i="3" s="1"/>
  <c r="L29" i="3"/>
  <c r="M28" i="3"/>
  <c r="K28" i="3" s="1"/>
  <c r="L28" i="3"/>
  <c r="M27" i="3"/>
  <c r="K27" i="3" s="1"/>
  <c r="L27" i="3"/>
  <c r="M22" i="3"/>
  <c r="K22" i="3" s="1"/>
  <c r="L22" i="3"/>
  <c r="M21" i="3"/>
  <c r="K21" i="3" s="1"/>
  <c r="L21" i="3"/>
  <c r="B21" i="3"/>
  <c r="B22" i="3" s="1"/>
  <c r="M20" i="3"/>
  <c r="K20" i="3" s="1"/>
  <c r="L20" i="3"/>
  <c r="I38" i="3" l="1"/>
  <c r="B45" i="3" s="1"/>
  <c r="D45" i="3" s="1"/>
  <c r="L38" i="3"/>
  <c r="K38" i="3"/>
  <c r="I46" i="3" s="1"/>
  <c r="I4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19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Проставьте  кол-во нужному изделию.
</t>
        </r>
      </text>
    </comment>
  </commentList>
</comments>
</file>

<file path=xl/sharedStrings.xml><?xml version="1.0" encoding="utf-8"?>
<sst xmlns="http://schemas.openxmlformats.org/spreadsheetml/2006/main" count="82" uniqueCount="80">
  <si>
    <t>Приложение №1 от _______________</t>
  </si>
  <si>
    <t>к договору № _____ от ___________</t>
  </si>
  <si>
    <t xml:space="preserve">СПЕЦИФИКАЦИЯ МЕБЕЛИ </t>
  </si>
  <si>
    <t>e-mail: info@mebel-land.com</t>
  </si>
  <si>
    <t>Серия</t>
  </si>
  <si>
    <t>"Базис"</t>
  </si>
  <si>
    <t>выбор цвета</t>
  </si>
  <si>
    <t xml:space="preserve"> Фасад:</t>
  </si>
  <si>
    <t xml:space="preserve">            ОРЕХ             СОНОМА         ШИМО темн.     ШИМО светл.          БЕЖЕВЫЙ       БЕЛЫЙ </t>
  </si>
  <si>
    <t>Цвет каркаса:</t>
  </si>
  <si>
    <t>Цвет фасада:</t>
  </si>
  <si>
    <t>Напраляющие:</t>
  </si>
  <si>
    <t>Шариковые с доводчиками</t>
  </si>
  <si>
    <t xml:space="preserve">     Ручка:</t>
  </si>
  <si>
    <t>мат.хром, 128мм</t>
  </si>
  <si>
    <t>№</t>
  </si>
  <si>
    <t>Рисунок</t>
  </si>
  <si>
    <t>Наименование</t>
  </si>
  <si>
    <t>Размеры,
ШхГхВ, см</t>
  </si>
  <si>
    <t>Цена, руб.</t>
  </si>
  <si>
    <t>Кол-во</t>
  </si>
  <si>
    <t>Сумма, руб.</t>
  </si>
  <si>
    <t>ОБЩИЙ объем, м куб.</t>
  </si>
  <si>
    <t>ОБЩИЙ вес, кг</t>
  </si>
  <si>
    <t>объем ед. изделия, м куб.</t>
  </si>
  <si>
    <t>вес ед. изделия, кг</t>
  </si>
  <si>
    <t>Панель для кровати двуспальной (160)</t>
  </si>
  <si>
    <t>177х90</t>
  </si>
  <si>
    <t>Панель для тумбы прикроватной</t>
  </si>
  <si>
    <t>56х90</t>
  </si>
  <si>
    <t>Панель для 2х кроватей 90 и 2х тумб 
(составная из 2х частей)</t>
  </si>
  <si>
    <t>300х90</t>
  </si>
  <si>
    <t>Кровать без изголовья (сп.место 90х200)</t>
  </si>
  <si>
    <t>96х206</t>
  </si>
  <si>
    <t xml:space="preserve"> </t>
  </si>
  <si>
    <t>Кровать без изголовья (сп.место 160х200)</t>
  </si>
  <si>
    <t>166х206</t>
  </si>
  <si>
    <t>Тумба прикроватная с верх.ящиком</t>
  </si>
  <si>
    <t>45х44х50</t>
  </si>
  <si>
    <t>Зеркало</t>
  </si>
  <si>
    <t>60х80</t>
  </si>
  <si>
    <t>Стол туалетный</t>
  </si>
  <si>
    <t>60х44х76</t>
  </si>
  <si>
    <t xml:space="preserve">Стол с тумбой под мини-холодильник </t>
  </si>
  <si>
    <t>135х55х76</t>
  </si>
  <si>
    <t>Стол журнальный</t>
  </si>
  <si>
    <t>50х70х45</t>
  </si>
  <si>
    <t>Багажница с  дном</t>
  </si>
  <si>
    <t>90х44х76</t>
  </si>
  <si>
    <t>Панель с  2 крючками ЛДСП</t>
  </si>
  <si>
    <t>40х138</t>
  </si>
  <si>
    <t>Панель ЛДСП с зеркалом</t>
  </si>
  <si>
    <t>50х138</t>
  </si>
  <si>
    <t>Шкаф универсальный (выдвижная вешалка+полки)</t>
  </si>
  <si>
    <t>90х44х214</t>
  </si>
  <si>
    <t>Шкаф универсальный (штанга+полки)</t>
  </si>
  <si>
    <t>90х55х214</t>
  </si>
  <si>
    <t>Шкаф-купе (двери в алюм.профиле, глухие)</t>
  </si>
  <si>
    <t>120х60х214</t>
  </si>
  <si>
    <t>ИТОГО:</t>
  </si>
  <si>
    <t>Объем ориентировочный (м3):</t>
  </si>
  <si>
    <t>Вес ориентировочный (кг):</t>
  </si>
  <si>
    <t>Доставка:</t>
  </si>
  <si>
    <t>Подъем/разнос:</t>
  </si>
  <si>
    <t>Сборка/навеска/вырезы по розетки:</t>
  </si>
  <si>
    <t>Общая стоимость Товара по настоящей спецификации составляет :</t>
  </si>
  <si>
    <t>Продавец может организовать сборку мебели за счет средств Покупателя. Стоимость сборки мебели составляет 10% от стоимости мебели без учета скидки. Дополнительно оплачивается проезд к месту сборки, и проживание сборщиков мебели, если адрес находится вне зоны Московской области. Дата сборки мебели согласовывается на дату готовности Товара к отгрузке.</t>
  </si>
  <si>
    <t>Срок изготовления Товара составляет 30-35 рабочих дней с момента поступления авансового платежа на расчетный счет Продавца и после подписания спецификации мебели с указанием описания, цвета, количества и размеров мебели.
(Срок изготовления Товара  указан с учётом срока производства материала).
Предоплата 70%, доплата 30% после уведомления о готовности Товара к отгрузке. Отгрузка строго после 100% оплаты.</t>
  </si>
  <si>
    <t>тел. +7 (926) 697-17-56</t>
  </si>
  <si>
    <t>тел. +7 (495) 482-59-92</t>
  </si>
  <si>
    <t>www.mebel-land.com</t>
  </si>
  <si>
    <t>Цена, руб.
со скидкой</t>
  </si>
  <si>
    <t xml:space="preserve">Продавец может организовать доставку Товара за счет средств Покупателя. Стоимость доставки зависит от адреса, объема и веса заказа. </t>
  </si>
  <si>
    <r>
      <t xml:space="preserve">Цены актуальны до </t>
    </r>
    <r>
      <rPr>
        <b/>
        <u/>
        <sz val="11"/>
        <rFont val="Times New Roman"/>
        <family val="1"/>
        <charset val="204"/>
      </rPr>
      <t>20 февраля 2025 г</t>
    </r>
    <r>
      <rPr>
        <sz val="11"/>
        <rFont val="Times New Roman"/>
        <family val="1"/>
      </rPr>
      <t>. В дальнейшем возможен пересчет стоимости, в связи с возможным изменением цен на материалы и комплектующие. Цены указаны с учетом самовывоза со склада Продавца в г.Лобня (Московская обл.).</t>
    </r>
  </si>
  <si>
    <t>см. прайс кровати</t>
  </si>
  <si>
    <t>94х2046</t>
  </si>
  <si>
    <t>164х204</t>
  </si>
  <si>
    <t>Кровать с изголовьем (сп.место 90х200)</t>
  </si>
  <si>
    <t>Кровать с изголовьем (сп.место 160х200)</t>
  </si>
  <si>
    <t>ЛДСП 16/22(25) 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</si>
</sst>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0\ "/>
    <numFmt numFmtId="166" formatCode="#,##0.0"/>
    <numFmt numFmtId="167" formatCode="#,##0.00&quot;р.&quot;"/>
  </numFmts>
  <fonts count="6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7.5"/>
      <color theme="0" tint="-0.249977111117893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i/>
      <sz val="11"/>
      <name val="Times New Roman"/>
      <family val="1"/>
      <charset val="204"/>
    </font>
    <font>
      <b/>
      <i/>
      <sz val="10"/>
      <color theme="4" tint="-0.249977111117893"/>
      <name val="Times New Roman"/>
      <family val="1"/>
      <charset val="204"/>
    </font>
    <font>
      <b/>
      <sz val="10"/>
      <color theme="1" tint="0.499984740745262"/>
      <name val="Times New Roman"/>
      <family val="1"/>
      <charset val="204"/>
    </font>
    <font>
      <sz val="14"/>
      <color theme="5" tint="-0.249977111117893"/>
      <name val="Times New Roman"/>
      <family val="1"/>
    </font>
    <font>
      <sz val="11"/>
      <color theme="0"/>
      <name val="Times New Roman"/>
      <family val="1"/>
    </font>
    <font>
      <i/>
      <sz val="10"/>
      <name val="Times New Roman"/>
      <family val="1"/>
      <charset val="204"/>
    </font>
    <font>
      <sz val="7.5"/>
      <name val="Arial"/>
      <family val="2"/>
    </font>
    <font>
      <sz val="7.5"/>
      <color indexed="8"/>
      <name val="Arial"/>
      <family val="2"/>
    </font>
    <font>
      <b/>
      <sz val="12"/>
      <name val="Arial Cyr"/>
      <charset val="204"/>
    </font>
    <font>
      <sz val="11"/>
      <color theme="0" tint="-0.249977111117893"/>
      <name val="Arial"/>
      <family val="2"/>
    </font>
    <font>
      <u/>
      <sz val="9.75"/>
      <color indexed="12"/>
      <name val="Times New Roman"/>
      <family val="1"/>
      <charset val="204"/>
    </font>
    <font>
      <sz val="11"/>
      <name val="Times New Roman"/>
      <family val="1"/>
    </font>
    <font>
      <b/>
      <i/>
      <sz val="10"/>
      <color rgb="FFC00000"/>
      <name val="Complex"/>
      <charset val="204"/>
    </font>
    <font>
      <sz val="11"/>
      <color theme="0" tint="-0.249977111117893"/>
      <name val="Times New Roman"/>
      <family val="1"/>
    </font>
    <font>
      <b/>
      <sz val="11"/>
      <color rgb="FFFF0000"/>
      <name val="Calibri Light"/>
      <family val="1"/>
      <charset val="204"/>
      <scheme val="major"/>
    </font>
    <font>
      <b/>
      <i/>
      <sz val="9"/>
      <color theme="3" tint="0.39997558519241921"/>
      <name val="Times New Roman"/>
      <family val="1"/>
      <charset val="204"/>
    </font>
    <font>
      <sz val="11"/>
      <color theme="8" tint="-0.249977111117893"/>
      <name val="Times New Roman"/>
      <family val="1"/>
    </font>
    <font>
      <b/>
      <i/>
      <sz val="10"/>
      <color theme="9" tint="-0.249977111117893"/>
      <name val="Arial"/>
      <family val="2"/>
      <charset val="204"/>
    </font>
    <font>
      <b/>
      <sz val="7.5"/>
      <name val="Arial"/>
      <family val="2"/>
    </font>
    <font>
      <b/>
      <i/>
      <sz val="7.5"/>
      <color theme="0" tint="-0.249977111117893"/>
      <name val="Arial"/>
      <family val="2"/>
      <charset val="204"/>
    </font>
    <font>
      <b/>
      <sz val="11"/>
      <color rgb="FFFF0000"/>
      <name val="ISOCTEUR"/>
      <family val="3"/>
      <charset val="204"/>
    </font>
    <font>
      <b/>
      <i/>
      <sz val="1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i/>
      <u/>
      <sz val="11"/>
      <name val="Times New Roman"/>
      <family val="1"/>
      <charset val="204"/>
    </font>
    <font>
      <b/>
      <sz val="12"/>
      <color rgb="FFFF0000"/>
      <name val="ISOCTEUR"/>
      <family val="3"/>
      <charset val="204"/>
    </font>
    <font>
      <b/>
      <sz val="10"/>
      <name val="Times New Roman"/>
      <family val="1"/>
      <charset val="204"/>
    </font>
    <font>
      <sz val="11"/>
      <color theme="0" tint="-0.34998626667073579"/>
      <name val="Times New Roman"/>
      <family val="1"/>
    </font>
    <font>
      <b/>
      <i/>
      <sz val="11"/>
      <color theme="0"/>
      <name val="Magneto"/>
      <family val="5"/>
    </font>
    <font>
      <b/>
      <i/>
      <sz val="10"/>
      <name val="Times New Roman"/>
      <family val="1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7.5"/>
      <name val="Arial"/>
      <family val="2"/>
    </font>
    <font>
      <b/>
      <sz val="7.5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color theme="0" tint="-0.14999847407452621"/>
      <name val="Times New Roman"/>
      <family val="1"/>
      <charset val="204"/>
    </font>
    <font>
      <b/>
      <i/>
      <sz val="11"/>
      <color rgb="FFC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7.5"/>
      <color theme="0" tint="-0.249977111117893"/>
      <name val="Arial"/>
      <family val="2"/>
    </font>
    <font>
      <sz val="12"/>
      <color indexed="8"/>
      <name val="Arial"/>
      <family val="2"/>
    </font>
    <font>
      <b/>
      <i/>
      <sz val="10"/>
      <color theme="1" tint="0.499984740745262"/>
      <name val="Arial"/>
      <family val="2"/>
      <charset val="204"/>
    </font>
    <font>
      <sz val="7.5"/>
      <name val="Times New Roman"/>
      <family val="1"/>
      <charset val="204"/>
    </font>
    <font>
      <b/>
      <i/>
      <sz val="8"/>
      <color theme="1" tint="0.499984740745262"/>
      <name val="Arial"/>
      <family val="2"/>
      <charset val="204"/>
    </font>
    <font>
      <sz val="7.5"/>
      <color theme="1" tint="0.499984740745262"/>
      <name val="Times New Roman"/>
      <family val="1"/>
    </font>
    <font>
      <b/>
      <sz val="10"/>
      <name val="Arial"/>
      <family val="2"/>
      <charset val="204"/>
    </font>
    <font>
      <sz val="7.5"/>
      <color rgb="FF969696"/>
      <name val="Times New Roman"/>
      <family val="1"/>
    </font>
    <font>
      <sz val="12"/>
      <color rgb="FF969696"/>
      <name val="Times New Roman"/>
      <family val="1"/>
    </font>
    <font>
      <i/>
      <u/>
      <sz val="12"/>
      <color theme="9" tint="-0.49998474074526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theme="4" tint="-0.249977111117893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1" applyFill="0" applyBorder="0">
      <alignment horizontal="center" vertical="center"/>
    </xf>
    <xf numFmtId="0" fontId="15" fillId="0" borderId="0" applyNumberFormat="0" applyFont="0" applyFill="0" applyBorder="0" applyAlignment="0" applyProtection="0">
      <alignment vertical="top"/>
      <protection locked="0"/>
    </xf>
    <xf numFmtId="165" fontId="23" fillId="0" borderId="0" applyFill="0" applyBorder="0">
      <alignment horizontal="right" vertical="center"/>
    </xf>
    <xf numFmtId="0" fontId="42" fillId="4" borderId="0" applyBorder="0">
      <alignment horizontal="center" vertical="center"/>
    </xf>
  </cellStyleXfs>
  <cellXfs count="109">
    <xf numFmtId="0" fontId="0" fillId="0" borderId="0" xfId="0"/>
    <xf numFmtId="0" fontId="1" fillId="0" borderId="0" xfId="1" applyAlignment="1">
      <alignment vertical="top"/>
    </xf>
    <xf numFmtId="0" fontId="1" fillId="0" borderId="0" xfId="1" applyAlignment="1">
      <alignment horizontal="center" vertical="top"/>
    </xf>
    <xf numFmtId="3" fontId="1" fillId="0" borderId="0" xfId="1" applyNumberFormat="1" applyAlignment="1">
      <alignment horizontal="center" vertical="top"/>
    </xf>
    <xf numFmtId="164" fontId="2" fillId="0" borderId="0" xfId="1" applyNumberFormat="1" applyFont="1" applyAlignment="1">
      <alignment vertical="top"/>
    </xf>
    <xf numFmtId="0" fontId="2" fillId="0" borderId="0" xfId="1" applyFont="1" applyAlignment="1">
      <alignment vertical="top"/>
    </xf>
    <xf numFmtId="3" fontId="3" fillId="0" borderId="0" xfId="1" applyNumberFormat="1" applyFont="1" applyAlignment="1">
      <alignment horizontal="right" vertical="top"/>
    </xf>
    <xf numFmtId="0" fontId="4" fillId="0" borderId="0" xfId="1" applyFont="1" applyAlignment="1">
      <alignment horizontal="right"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vertical="top"/>
    </xf>
    <xf numFmtId="0" fontId="10" fillId="0" borderId="0" xfId="1" applyFont="1" applyAlignment="1">
      <alignment vertical="center"/>
    </xf>
    <xf numFmtId="0" fontId="12" fillId="0" borderId="0" xfId="2" applyFont="1" applyFill="1" applyBorder="1" applyAlignment="1">
      <alignment horizontal="center" vertical="center" wrapText="1"/>
    </xf>
    <xf numFmtId="3" fontId="13" fillId="0" borderId="0" xfId="1" applyNumberFormat="1" applyFont="1" applyAlignment="1">
      <alignment horizontal="center" vertical="center"/>
    </xf>
    <xf numFmtId="164" fontId="14" fillId="0" borderId="0" xfId="1" applyNumberFormat="1" applyFont="1" applyAlignment="1">
      <alignment vertical="top"/>
    </xf>
    <xf numFmtId="0" fontId="14" fillId="0" borderId="0" xfId="1" applyFont="1" applyAlignment="1">
      <alignment vertical="top"/>
    </xf>
    <xf numFmtId="0" fontId="6" fillId="0" borderId="0" xfId="3" applyFont="1" applyAlignment="1" applyProtection="1">
      <alignment horizontal="center" vertical="center"/>
    </xf>
    <xf numFmtId="0" fontId="16" fillId="0" borderId="0" xfId="1" applyFont="1" applyAlignment="1">
      <alignment vertical="top"/>
    </xf>
    <xf numFmtId="3" fontId="17" fillId="0" borderId="0" xfId="3" applyNumberFormat="1" applyFont="1" applyFill="1" applyBorder="1" applyAlignment="1" applyProtection="1">
      <alignment horizontal="center" vertical="top"/>
    </xf>
    <xf numFmtId="164" fontId="18" fillId="0" borderId="0" xfId="1" applyNumberFormat="1" applyFont="1" applyAlignment="1">
      <alignment vertical="top"/>
    </xf>
    <xf numFmtId="0" fontId="18" fillId="0" borderId="0" xfId="1" applyFont="1" applyAlignment="1">
      <alignment vertical="top"/>
    </xf>
    <xf numFmtId="0" fontId="16" fillId="0" borderId="0" xfId="1" applyFont="1" applyAlignment="1">
      <alignment horizontal="center" vertical="top"/>
    </xf>
    <xf numFmtId="0" fontId="20" fillId="0" borderId="0" xfId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22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vertical="center" wrapText="1"/>
    </xf>
    <xf numFmtId="0" fontId="22" fillId="0" borderId="0" xfId="2" applyFont="1" applyFill="1" applyBorder="1" applyAlignment="1">
      <alignment horizontal="right" vertical="center" wrapText="1"/>
    </xf>
    <xf numFmtId="164" fontId="24" fillId="0" borderId="0" xfId="4" applyNumberFormat="1" applyFont="1" applyFill="1" applyBorder="1" applyAlignment="1">
      <alignment horizontal="left" vertical="center" wrapText="1"/>
    </xf>
    <xf numFmtId="0" fontId="25" fillId="0" borderId="0" xfId="3" applyFont="1" applyBorder="1" applyAlignment="1" applyProtection="1">
      <alignment horizontal="left" vertical="center"/>
    </xf>
    <xf numFmtId="0" fontId="26" fillId="0" borderId="0" xfId="3" applyFont="1" applyBorder="1" applyAlignment="1" applyProtection="1">
      <alignment horizontal="right" vertical="top"/>
    </xf>
    <xf numFmtId="0" fontId="27" fillId="0" borderId="2" xfId="1" applyFont="1" applyBorder="1" applyAlignment="1">
      <alignment horizontal="center" vertical="center"/>
    </xf>
    <xf numFmtId="0" fontId="28" fillId="0" borderId="0" xfId="1" applyFont="1" applyAlignment="1">
      <alignment horizontal="center" vertical="top"/>
    </xf>
    <xf numFmtId="0" fontId="29" fillId="0" borderId="0" xfId="3" applyFont="1" applyBorder="1" applyAlignment="1" applyProtection="1">
      <alignment horizontal="left" vertical="center"/>
    </xf>
    <xf numFmtId="0" fontId="30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2" fillId="0" borderId="0" xfId="1" applyFont="1" applyAlignment="1">
      <alignment horizontal="center"/>
    </xf>
    <xf numFmtId="0" fontId="16" fillId="0" borderId="0" xfId="1" applyFont="1" applyAlignment="1">
      <alignment horizontal="left" vertical="top"/>
    </xf>
    <xf numFmtId="0" fontId="33" fillId="0" borderId="0" xfId="1" applyFont="1" applyAlignment="1">
      <alignment horizontal="center" vertical="center" wrapText="1"/>
    </xf>
    <xf numFmtId="0" fontId="34" fillId="0" borderId="4" xfId="1" applyFont="1" applyBorder="1" applyAlignment="1">
      <alignment horizontal="center" vertical="center" wrapText="1"/>
    </xf>
    <xf numFmtId="0" fontId="34" fillId="0" borderId="0" xfId="1" applyFont="1" applyAlignment="1">
      <alignment vertical="top" wrapText="1"/>
    </xf>
    <xf numFmtId="4" fontId="41" fillId="0" borderId="0" xfId="1" applyNumberFormat="1" applyFont="1" applyAlignment="1">
      <alignment horizontal="center" vertical="center"/>
    </xf>
    <xf numFmtId="164" fontId="42" fillId="0" borderId="4" xfId="5" applyNumberFormat="1" applyFill="1" applyBorder="1" applyAlignment="1">
      <alignment horizontal="center" vertical="center" wrapText="1"/>
    </xf>
    <xf numFmtId="1" fontId="42" fillId="0" borderId="4" xfId="5" applyNumberFormat="1" applyFill="1" applyBorder="1" applyAlignment="1">
      <alignment horizontal="center" vertical="center" wrapText="1"/>
    </xf>
    <xf numFmtId="0" fontId="43" fillId="0" borderId="4" xfId="5" applyFont="1" applyFill="1" applyBorder="1" applyAlignment="1">
      <alignment horizontal="center" vertical="center" wrapText="1"/>
    </xf>
    <xf numFmtId="0" fontId="42" fillId="0" borderId="4" xfId="5" applyFill="1" applyBorder="1" applyAlignment="1">
      <alignment horizontal="center" vertical="center" wrapText="1"/>
    </xf>
    <xf numFmtId="4" fontId="45" fillId="0" borderId="0" xfId="1" applyNumberFormat="1" applyFont="1" applyAlignment="1">
      <alignment horizontal="center" vertical="center"/>
    </xf>
    <xf numFmtId="4" fontId="4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top"/>
    </xf>
    <xf numFmtId="4" fontId="47" fillId="0" borderId="0" xfId="1" applyNumberFormat="1" applyFont="1" applyAlignment="1">
      <alignment horizontal="center" vertical="center"/>
    </xf>
    <xf numFmtId="4" fontId="5" fillId="0" borderId="0" xfId="1" applyNumberFormat="1" applyFont="1" applyAlignment="1">
      <alignment horizontal="right" vertical="center"/>
    </xf>
    <xf numFmtId="2" fontId="40" fillId="0" borderId="0" xfId="1" applyNumberFormat="1" applyFont="1" applyAlignment="1">
      <alignment horizontal="center" vertical="center"/>
    </xf>
    <xf numFmtId="164" fontId="48" fillId="0" borderId="0" xfId="4" applyNumberFormat="1" applyFont="1" applyFill="1" applyBorder="1">
      <alignment horizontal="right" vertical="center"/>
    </xf>
    <xf numFmtId="166" fontId="50" fillId="0" borderId="0" xfId="1" applyNumberFormat="1" applyFont="1" applyAlignment="1">
      <alignment horizontal="center" vertical="center"/>
    </xf>
    <xf numFmtId="0" fontId="51" fillId="0" borderId="0" xfId="1" applyFont="1" applyAlignment="1">
      <alignment vertical="top"/>
    </xf>
    <xf numFmtId="3" fontId="51" fillId="0" borderId="0" xfId="1" applyNumberFormat="1" applyFont="1" applyAlignment="1">
      <alignment horizontal="center" vertical="top"/>
    </xf>
    <xf numFmtId="0" fontId="52" fillId="0" borderId="0" xfId="1" applyFont="1" applyAlignment="1">
      <alignment horizontal="right" vertical="top"/>
    </xf>
    <xf numFmtId="3" fontId="53" fillId="0" borderId="0" xfId="1" applyNumberFormat="1" applyFont="1" applyAlignment="1">
      <alignment vertical="top"/>
    </xf>
    <xf numFmtId="0" fontId="3" fillId="0" borderId="0" xfId="1" applyFont="1" applyAlignment="1">
      <alignment vertical="top" wrapText="1"/>
    </xf>
    <xf numFmtId="0" fontId="34" fillId="0" borderId="0" xfId="1" applyFont="1" applyAlignment="1">
      <alignment vertical="center"/>
    </xf>
    <xf numFmtId="0" fontId="54" fillId="0" borderId="0" xfId="1" applyFont="1" applyAlignment="1">
      <alignment horizontal="right" vertical="top"/>
    </xf>
    <xf numFmtId="166" fontId="54" fillId="0" borderId="0" xfId="1" applyNumberFormat="1" applyFont="1" applyAlignment="1">
      <alignment horizontal="center" vertical="center"/>
    </xf>
    <xf numFmtId="164" fontId="55" fillId="0" borderId="0" xfId="1" applyNumberFormat="1" applyFont="1" applyAlignment="1">
      <alignment vertical="top"/>
    </xf>
    <xf numFmtId="0" fontId="55" fillId="0" borderId="0" xfId="1" applyFont="1" applyAlignment="1">
      <alignment vertical="top"/>
    </xf>
    <xf numFmtId="0" fontId="49" fillId="0" borderId="0" xfId="1" applyFont="1" applyAlignment="1">
      <alignment vertical="top"/>
    </xf>
    <xf numFmtId="164" fontId="56" fillId="0" borderId="0" xfId="1" applyNumberFormat="1" applyFont="1" applyAlignment="1">
      <alignment vertical="top"/>
    </xf>
    <xf numFmtId="0" fontId="56" fillId="0" borderId="0" xfId="1" applyFont="1" applyAlignment="1">
      <alignment vertical="top"/>
    </xf>
    <xf numFmtId="0" fontId="16" fillId="0" borderId="0" xfId="1" applyFont="1" applyAlignment="1">
      <alignment vertical="top" wrapText="1"/>
    </xf>
    <xf numFmtId="0" fontId="57" fillId="0" borderId="0" xfId="1" applyFont="1" applyAlignment="1">
      <alignment horizontal="right" vertical="center"/>
    </xf>
    <xf numFmtId="167" fontId="40" fillId="0" borderId="0" xfId="1" applyNumberFormat="1" applyFont="1" applyAlignment="1">
      <alignment vertical="center" wrapText="1"/>
    </xf>
    <xf numFmtId="0" fontId="40" fillId="0" borderId="0" xfId="1" applyFont="1" applyAlignment="1">
      <alignment vertical="center" wrapText="1"/>
    </xf>
    <xf numFmtId="0" fontId="3" fillId="0" borderId="0" xfId="1" applyFont="1" applyAlignment="1">
      <alignment horizontal="left" vertical="top" wrapText="1"/>
    </xf>
    <xf numFmtId="0" fontId="37" fillId="0" borderId="0" xfId="1" applyFont="1" applyAlignment="1">
      <alignment horizontal="left" vertical="top"/>
    </xf>
    <xf numFmtId="0" fontId="37" fillId="0" borderId="0" xfId="1" applyFont="1" applyAlignment="1">
      <alignment horizontal="left"/>
    </xf>
    <xf numFmtId="0" fontId="59" fillId="0" borderId="0" xfId="0" applyFont="1" applyAlignment="1">
      <alignment horizontal="right" vertical="center"/>
    </xf>
    <xf numFmtId="3" fontId="8" fillId="0" borderId="0" xfId="1" applyNumberFormat="1" applyFont="1" applyAlignment="1">
      <alignment horizontal="right" vertical="top"/>
    </xf>
    <xf numFmtId="0" fontId="59" fillId="0" borderId="0" xfId="3" applyFont="1" applyFill="1" applyAlignment="1" applyProtection="1">
      <alignment horizontal="right" vertical="center"/>
    </xf>
    <xf numFmtId="0" fontId="19" fillId="0" borderId="0" xfId="1" applyFont="1" applyAlignment="1">
      <alignment horizontal="right" vertical="center"/>
    </xf>
    <xf numFmtId="0" fontId="30" fillId="2" borderId="4" xfId="1" applyFont="1" applyFill="1" applyBorder="1" applyAlignment="1">
      <alignment horizontal="center" vertical="center" wrapText="1"/>
    </xf>
    <xf numFmtId="0" fontId="30" fillId="0" borderId="4" xfId="1" applyFont="1" applyBorder="1" applyAlignment="1">
      <alignment horizontal="center" vertical="center" wrapText="1"/>
    </xf>
    <xf numFmtId="0" fontId="35" fillId="0" borderId="4" xfId="1" applyFont="1" applyBorder="1" applyAlignment="1">
      <alignment horizontal="center" vertical="center"/>
    </xf>
    <xf numFmtId="0" fontId="36" fillId="0" borderId="4" xfId="1" applyFont="1" applyBorder="1" applyAlignment="1">
      <alignment vertical="center"/>
    </xf>
    <xf numFmtId="3" fontId="37" fillId="2" borderId="4" xfId="1" applyNumberFormat="1" applyFont="1" applyFill="1" applyBorder="1" applyAlignment="1">
      <alignment horizontal="left" vertical="center"/>
    </xf>
    <xf numFmtId="3" fontId="38" fillId="0" borderId="4" xfId="1" applyNumberFormat="1" applyFont="1" applyBorder="1" applyAlignment="1">
      <alignment horizontal="center" vertical="center"/>
    </xf>
    <xf numFmtId="4" fontId="40" fillId="3" borderId="4" xfId="1" applyNumberFormat="1" applyFont="1" applyFill="1" applyBorder="1" applyAlignment="1">
      <alignment horizontal="center" vertical="center"/>
    </xf>
    <xf numFmtId="3" fontId="39" fillId="2" borderId="4" xfId="1" applyNumberFormat="1" applyFont="1" applyFill="1" applyBorder="1" applyAlignment="1">
      <alignment horizontal="center" vertical="center"/>
    </xf>
    <xf numFmtId="4" fontId="40" fillId="2" borderId="4" xfId="1" applyNumberFormat="1" applyFont="1" applyFill="1" applyBorder="1" applyAlignment="1">
      <alignment horizontal="center" vertical="center"/>
    </xf>
    <xf numFmtId="3" fontId="37" fillId="2" borderId="4" xfId="1" applyNumberFormat="1" applyFont="1" applyFill="1" applyBorder="1" applyAlignment="1">
      <alignment horizontal="left" vertical="center" wrapText="1"/>
    </xf>
    <xf numFmtId="3" fontId="44" fillId="2" borderId="4" xfId="1" applyNumberFormat="1" applyFont="1" applyFill="1" applyBorder="1" applyAlignment="1">
      <alignment horizontal="left" vertical="center" wrapText="1"/>
    </xf>
    <xf numFmtId="0" fontId="36" fillId="0" borderId="4" xfId="1" applyFont="1" applyBorder="1" applyAlignment="1">
      <alignment horizontal="center" vertical="center"/>
    </xf>
    <xf numFmtId="3" fontId="37" fillId="0" borderId="4" xfId="1" applyNumberFormat="1" applyFont="1" applyBorder="1" applyAlignment="1">
      <alignment horizontal="left" vertical="center" wrapText="1"/>
    </xf>
    <xf numFmtId="3" fontId="39" fillId="0" borderId="4" xfId="1" applyNumberFormat="1" applyFont="1" applyBorder="1" applyAlignment="1">
      <alignment horizontal="center" vertical="center"/>
    </xf>
    <xf numFmtId="0" fontId="36" fillId="0" borderId="4" xfId="1" applyFont="1" applyBorder="1" applyAlignment="1">
      <alignment vertical="center" wrapText="1"/>
    </xf>
    <xf numFmtId="3" fontId="61" fillId="2" borderId="4" xfId="1" applyNumberFormat="1" applyFont="1" applyFill="1" applyBorder="1" applyAlignment="1">
      <alignment horizontal="center" vertical="center"/>
    </xf>
    <xf numFmtId="3" fontId="61" fillId="0" borderId="4" xfId="1" applyNumberFormat="1" applyFont="1" applyBorder="1" applyAlignment="1">
      <alignment horizontal="center" vertical="center"/>
    </xf>
    <xf numFmtId="14" fontId="19" fillId="0" borderId="0" xfId="1" applyNumberFormat="1" applyFont="1" applyAlignment="1">
      <alignment horizontal="right" vertical="center"/>
    </xf>
    <xf numFmtId="0" fontId="28" fillId="0" borderId="0" xfId="1" applyFont="1" applyAlignment="1">
      <alignment horizontal="center" vertical="top"/>
    </xf>
    <xf numFmtId="0" fontId="30" fillId="0" borderId="3" xfId="1" applyFont="1" applyBorder="1" applyAlignment="1">
      <alignment horizontal="left" vertical="center"/>
    </xf>
    <xf numFmtId="0" fontId="30" fillId="0" borderId="0" xfId="1" applyFont="1" applyAlignment="1">
      <alignment horizontal="left" vertical="center"/>
    </xf>
    <xf numFmtId="0" fontId="36" fillId="0" borderId="5" xfId="1" applyFont="1" applyBorder="1" applyAlignment="1">
      <alignment horizontal="center" vertical="center"/>
    </xf>
    <xf numFmtId="0" fontId="36" fillId="0" borderId="6" xfId="1" applyFont="1" applyBorder="1" applyAlignment="1">
      <alignment horizontal="center" vertical="center"/>
    </xf>
    <xf numFmtId="0" fontId="36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left" vertical="top" wrapText="1"/>
    </xf>
    <xf numFmtId="4" fontId="40" fillId="0" borderId="0" xfId="1" applyNumberFormat="1" applyFont="1" applyAlignment="1">
      <alignment horizontal="center" vertical="top" wrapText="1"/>
    </xf>
    <xf numFmtId="0" fontId="16" fillId="0" borderId="0" xfId="1" applyFont="1" applyAlignment="1">
      <alignment horizontal="left" vertical="center" wrapText="1"/>
    </xf>
    <xf numFmtId="3" fontId="61" fillId="2" borderId="5" xfId="1" applyNumberFormat="1" applyFont="1" applyFill="1" applyBorder="1" applyAlignment="1">
      <alignment horizontal="center" vertical="center" wrapText="1"/>
    </xf>
    <xf numFmtId="3" fontId="61" fillId="2" borderId="6" xfId="1" applyNumberFormat="1" applyFont="1" applyFill="1" applyBorder="1" applyAlignment="1">
      <alignment horizontal="center" vertical="center" wrapText="1"/>
    </xf>
    <xf numFmtId="167" fontId="40" fillId="0" borderId="0" xfId="1" applyNumberFormat="1" applyFont="1" applyAlignment="1">
      <alignment horizontal="center" vertical="center" wrapText="1"/>
    </xf>
    <xf numFmtId="0" fontId="40" fillId="0" borderId="0" xfId="1" applyFont="1" applyAlignment="1">
      <alignment horizontal="center" vertical="center" wrapText="1"/>
    </xf>
  </cellXfs>
  <cellStyles count="6">
    <cellStyle name="Price" xfId="4" xr:uid="{00000000-0005-0000-0000-000000000000}"/>
    <cellStyle name="Гиперссылка" xfId="3" builtinId="8"/>
    <cellStyle name="Модель" xfId="5" xr:uid="{00000000-0005-0000-0000-000002000000}"/>
    <cellStyle name="Обычный" xfId="0" builtinId="0"/>
    <cellStyle name="Обычный 2" xfId="1" xr:uid="{00000000-0005-0000-0000-000004000000}"/>
    <cellStyle name="Размеры" xfId="2" xr:uid="{00000000-0005-0000-0000-000005000000}"/>
  </cellStyles>
  <dxfs count="3">
    <dxf>
      <font>
        <sz val="7"/>
        <color rgb="FF008000"/>
        <name val="Times New Roman"/>
        <scheme val="none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7"/>
        <color rgb="FF008000"/>
        <name val="Times New Roman"/>
        <scheme val="none"/>
      </font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005E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13</xdr:row>
      <xdr:rowOff>123825</xdr:rowOff>
    </xdr:from>
    <xdr:to>
      <xdr:col>4</xdr:col>
      <xdr:colOff>895350</xdr:colOff>
      <xdr:row>16</xdr:row>
      <xdr:rowOff>171450</xdr:rowOff>
    </xdr:to>
    <xdr:pic>
      <xdr:nvPicPr>
        <xdr:cNvPr id="2" name="Рисунок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2066925"/>
          <a:ext cx="647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962025</xdr:colOff>
      <xdr:row>13</xdr:row>
      <xdr:rowOff>142875</xdr:rowOff>
    </xdr:from>
    <xdr:to>
      <xdr:col>6</xdr:col>
      <xdr:colOff>542925</xdr:colOff>
      <xdr:row>16</xdr:row>
      <xdr:rowOff>190500</xdr:rowOff>
    </xdr:to>
    <xdr:pic>
      <xdr:nvPicPr>
        <xdr:cNvPr id="3" name="Рисунок 46" descr="http://piramida-mebel.l-cms.ru/files/cat/gallery/875-500/ldsp_10mm_ivacevish_yasen_shimo_light_0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2085975"/>
          <a:ext cx="647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800100</xdr:colOff>
      <xdr:row>13</xdr:row>
      <xdr:rowOff>142875</xdr:rowOff>
    </xdr:from>
    <xdr:to>
      <xdr:col>7</xdr:col>
      <xdr:colOff>381000</xdr:colOff>
      <xdr:row>16</xdr:row>
      <xdr:rowOff>190500</xdr:rowOff>
    </xdr:to>
    <xdr:pic>
      <xdr:nvPicPr>
        <xdr:cNvPr id="4" name="Рисунок 45" descr="http://sozmeb.ru/wp-content/uploads/2014/11/yasen-shimo-svetlyj-kronostar-d-310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2085975"/>
          <a:ext cx="647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13</xdr:row>
      <xdr:rowOff>123825</xdr:rowOff>
    </xdr:from>
    <xdr:to>
      <xdr:col>5</xdr:col>
      <xdr:colOff>695325</xdr:colOff>
      <xdr:row>16</xdr:row>
      <xdr:rowOff>171450</xdr:rowOff>
    </xdr:to>
    <xdr:pic>
      <xdr:nvPicPr>
        <xdr:cNvPr id="5" name="Рисунок 33" descr="http://kupemake.ru/wp-content/uploads/2016/08/107-%D0%94%D1%83%D0%B1-%D0%A1%D0%BE%D0%BD%D0%BE%D0%BC%D0%B0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2066925"/>
          <a:ext cx="647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228600</xdr:colOff>
      <xdr:row>8</xdr:row>
      <xdr:rowOff>19050</xdr:rowOff>
    </xdr:from>
    <xdr:to>
      <xdr:col>5</xdr:col>
      <xdr:colOff>838200</xdr:colOff>
      <xdr:row>11</xdr:row>
      <xdr:rowOff>66675</xdr:rowOff>
    </xdr:to>
    <xdr:pic>
      <xdr:nvPicPr>
        <xdr:cNvPr id="6" name="Рисунок 2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429" b="24117"/>
        <a:stretch>
          <a:fillRect/>
        </a:stretch>
      </xdr:blipFill>
      <xdr:spPr bwMode="auto">
        <a:xfrm>
          <a:off x="5553075" y="857250"/>
          <a:ext cx="1676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47626</xdr:rowOff>
    </xdr:from>
    <xdr:to>
      <xdr:col>3</xdr:col>
      <xdr:colOff>557482</xdr:colOff>
      <xdr:row>9</xdr:row>
      <xdr:rowOff>9525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23825" y="47626"/>
          <a:ext cx="1957657" cy="962024"/>
        </a:xfrm>
        <a:prstGeom prst="rect">
          <a:avLst/>
        </a:prstGeom>
        <a:noFill/>
        <a:effectLst>
          <a:glow rad="127000">
            <a:schemeClr val="accent1">
              <a:alpha val="0"/>
            </a:schemeClr>
          </a:glow>
        </a:effectLst>
      </xdr:spPr>
    </xdr:pic>
    <xdr:clientData/>
  </xdr:twoCellAnchor>
  <xdr:oneCellAnchor>
    <xdr:from>
      <xdr:col>2</xdr:col>
      <xdr:colOff>1114425</xdr:colOff>
      <xdr:row>4</xdr:row>
      <xdr:rowOff>133350</xdr:rowOff>
    </xdr:from>
    <xdr:ext cx="3600449" cy="98107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514475" y="133350"/>
          <a:ext cx="3600449" cy="98107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rgbClr val="005EA4"/>
              </a:solidFill>
              <a:effectLst/>
              <a:uLnTx/>
              <a:uFillTx/>
              <a:latin typeface="Book Antiqua" pitchFamily="18" charset="0"/>
              <a:ea typeface="DejaVu Sans Light" pitchFamily="34" charset="0"/>
              <a:cs typeface="Arial" pitchFamily="34" charset="0"/>
            </a:rPr>
            <a:t>C</a:t>
          </a:r>
          <a:r>
            <a:rPr kumimoji="0" lang="ru-RU" sz="1050" b="1" i="0" u="none" strike="noStrike" kern="0" cap="none" spc="0" normalizeH="0" baseline="0" noProof="0">
              <a:ln>
                <a:noFill/>
              </a:ln>
              <a:solidFill>
                <a:srgbClr val="005EA4"/>
              </a:solidFill>
              <a:effectLst/>
              <a:uLnTx/>
              <a:uFillTx/>
              <a:latin typeface="Book Antiqua" pitchFamily="18" charset="0"/>
              <a:ea typeface="DejaVu Sans Light" pitchFamily="34" charset="0"/>
              <a:cs typeface="Arial" pitchFamily="34" charset="0"/>
            </a:rPr>
            <a:t>ерия мебели для гостиниц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4400" b="1" i="0" u="none" strike="noStrike" kern="0" cap="none" spc="0" normalizeH="0" baseline="0" noProof="0">
              <a:ln>
                <a:noFill/>
              </a:ln>
              <a:solidFill>
                <a:srgbClr val="005EA4"/>
              </a:solidFill>
              <a:effectLst/>
              <a:uLnTx/>
              <a:uFillTx/>
              <a:latin typeface="Book Antiqua" pitchFamily="18" charset="0"/>
              <a:ea typeface="DejaVu Sans Light" pitchFamily="34" charset="0"/>
              <a:cs typeface="Arial" pitchFamily="34" charset="0"/>
            </a:rPr>
            <a:t>БАЗИС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50</xdr:row>
          <xdr:rowOff>0</xdr:rowOff>
        </xdr:from>
        <xdr:to>
          <xdr:col>10</xdr:col>
          <xdr:colOff>228600</xdr:colOff>
          <xdr:row>50</xdr:row>
          <xdr:rowOff>152400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50</xdr:row>
          <xdr:rowOff>0</xdr:rowOff>
        </xdr:from>
        <xdr:to>
          <xdr:col>10</xdr:col>
          <xdr:colOff>228600</xdr:colOff>
          <xdr:row>50</xdr:row>
          <xdr:rowOff>171450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50</xdr:row>
          <xdr:rowOff>0</xdr:rowOff>
        </xdr:from>
        <xdr:to>
          <xdr:col>10</xdr:col>
          <xdr:colOff>228600</xdr:colOff>
          <xdr:row>50</xdr:row>
          <xdr:rowOff>171450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419100</xdr:colOff>
      <xdr:row>48</xdr:row>
      <xdr:rowOff>66675</xdr:rowOff>
    </xdr:from>
    <xdr:to>
      <xdr:col>2</xdr:col>
      <xdr:colOff>962025</xdr:colOff>
      <xdr:row>48</xdr:row>
      <xdr:rowOff>504825</xdr:rowOff>
    </xdr:to>
    <xdr:pic>
      <xdr:nvPicPr>
        <xdr:cNvPr id="12" name="Рисунок 2" descr="Доставка, Транспорт, Значок, Векторное Изображение.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5830550"/>
          <a:ext cx="5429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49</xdr:row>
      <xdr:rowOff>133350</xdr:rowOff>
    </xdr:from>
    <xdr:to>
      <xdr:col>2</xdr:col>
      <xdr:colOff>1028700</xdr:colOff>
      <xdr:row>49</xdr:row>
      <xdr:rowOff>495300</xdr:rowOff>
    </xdr:to>
    <xdr:pic>
      <xdr:nvPicPr>
        <xdr:cNvPr id="13" name="Рисунок 4" descr="Антон Прудков 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50" r="2814" b="12500"/>
        <a:stretch>
          <a:fillRect/>
        </a:stretch>
      </xdr:blipFill>
      <xdr:spPr bwMode="auto">
        <a:xfrm>
          <a:off x="971550" y="16221075"/>
          <a:ext cx="457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600075</xdr:colOff>
      <xdr:row>50</xdr:row>
      <xdr:rowOff>85725</xdr:rowOff>
    </xdr:from>
    <xdr:to>
      <xdr:col>2</xdr:col>
      <xdr:colOff>1038226</xdr:colOff>
      <xdr:row>50</xdr:row>
      <xdr:rowOff>466414</xdr:rowOff>
    </xdr:to>
    <xdr:pic>
      <xdr:nvPicPr>
        <xdr:cNvPr id="14" name="Рисунок 5" descr="time,time,time icon download,time free icon,time png,time svg,time eps,time...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6849725"/>
          <a:ext cx="438151" cy="380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590550</xdr:colOff>
      <xdr:row>13</xdr:row>
      <xdr:rowOff>142875</xdr:rowOff>
    </xdr:from>
    <xdr:to>
      <xdr:col>8</xdr:col>
      <xdr:colOff>209550</xdr:colOff>
      <xdr:row>16</xdr:row>
      <xdr:rowOff>190500</xdr:rowOff>
    </xdr:to>
    <xdr:pic>
      <xdr:nvPicPr>
        <xdr:cNvPr id="15" name="Рисунок 28" descr="Декор ЛДСП Бежевый от NORDECO design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2085975"/>
          <a:ext cx="647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371475</xdr:colOff>
      <xdr:row>13</xdr:row>
      <xdr:rowOff>152400</xdr:rowOff>
    </xdr:from>
    <xdr:to>
      <xdr:col>8</xdr:col>
      <xdr:colOff>1019175</xdr:colOff>
      <xdr:row>17</xdr:row>
      <xdr:rowOff>0</xdr:rowOff>
    </xdr:to>
    <xdr:pic>
      <xdr:nvPicPr>
        <xdr:cNvPr id="16" name="Рисунок 32" descr="ЛДСП Белый Фон Шагрень (2750*1830*22мм) NORDECO(Ч)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0275" y="2095500"/>
          <a:ext cx="647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276225</xdr:colOff>
      <xdr:row>34</xdr:row>
      <xdr:rowOff>114300</xdr:rowOff>
    </xdr:from>
    <xdr:to>
      <xdr:col>2</xdr:col>
      <xdr:colOff>762000</xdr:colOff>
      <xdr:row>35</xdr:row>
      <xdr:rowOff>495300</xdr:rowOff>
    </xdr:to>
    <xdr:pic>
      <xdr:nvPicPr>
        <xdr:cNvPr id="17" name="Рисунок 3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84" t="4001" r="7899" b="4147"/>
        <a:stretch>
          <a:fillRect/>
        </a:stretch>
      </xdr:blipFill>
      <xdr:spPr bwMode="auto">
        <a:xfrm>
          <a:off x="676275" y="12430125"/>
          <a:ext cx="4857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209550</xdr:colOff>
      <xdr:row>36</xdr:row>
      <xdr:rowOff>57150</xdr:rowOff>
    </xdr:from>
    <xdr:to>
      <xdr:col>2</xdr:col>
      <xdr:colOff>771525</xdr:colOff>
      <xdr:row>36</xdr:row>
      <xdr:rowOff>885825</xdr:rowOff>
    </xdr:to>
    <xdr:pic>
      <xdr:nvPicPr>
        <xdr:cNvPr id="18" name="Рисунок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239750"/>
          <a:ext cx="5619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371475</xdr:colOff>
      <xdr:row>32</xdr:row>
      <xdr:rowOff>47625</xdr:rowOff>
    </xdr:from>
    <xdr:to>
      <xdr:col>2</xdr:col>
      <xdr:colOff>657225</xdr:colOff>
      <xdr:row>32</xdr:row>
      <xdr:rowOff>904875</xdr:rowOff>
    </xdr:to>
    <xdr:pic>
      <xdr:nvPicPr>
        <xdr:cNvPr id="19" name="Рисунок 3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40" r="7161" b="3101"/>
        <a:stretch>
          <a:fillRect/>
        </a:stretch>
      </xdr:blipFill>
      <xdr:spPr bwMode="auto">
        <a:xfrm>
          <a:off x="771525" y="10534650"/>
          <a:ext cx="285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31</xdr:row>
      <xdr:rowOff>57150</xdr:rowOff>
    </xdr:from>
    <xdr:to>
      <xdr:col>2</xdr:col>
      <xdr:colOff>914400</xdr:colOff>
      <xdr:row>31</xdr:row>
      <xdr:rowOff>695325</xdr:rowOff>
    </xdr:to>
    <xdr:pic>
      <xdr:nvPicPr>
        <xdr:cNvPr id="20" name="Рисунок 3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9801225"/>
          <a:ext cx="752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104775</xdr:colOff>
      <xdr:row>30</xdr:row>
      <xdr:rowOff>104775</xdr:rowOff>
    </xdr:from>
    <xdr:to>
      <xdr:col>2</xdr:col>
      <xdr:colOff>952500</xdr:colOff>
      <xdr:row>30</xdr:row>
      <xdr:rowOff>685800</xdr:rowOff>
    </xdr:to>
    <xdr:pic>
      <xdr:nvPicPr>
        <xdr:cNvPr id="21" name="Рисунок 3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22" r="3156" b="5238"/>
        <a:stretch>
          <a:fillRect/>
        </a:stretch>
      </xdr:blipFill>
      <xdr:spPr bwMode="auto">
        <a:xfrm>
          <a:off x="504825" y="9048750"/>
          <a:ext cx="8477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323850</xdr:colOff>
      <xdr:row>33</xdr:row>
      <xdr:rowOff>28575</xdr:rowOff>
    </xdr:from>
    <xdr:to>
      <xdr:col>2</xdr:col>
      <xdr:colOff>676275</xdr:colOff>
      <xdr:row>33</xdr:row>
      <xdr:rowOff>876300</xdr:rowOff>
    </xdr:to>
    <xdr:pic>
      <xdr:nvPicPr>
        <xdr:cNvPr id="22" name="Рисунок 3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1430000"/>
          <a:ext cx="3524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29</xdr:row>
      <xdr:rowOff>85725</xdr:rowOff>
    </xdr:from>
    <xdr:to>
      <xdr:col>2</xdr:col>
      <xdr:colOff>1057275</xdr:colOff>
      <xdr:row>29</xdr:row>
      <xdr:rowOff>742950</xdr:rowOff>
    </xdr:to>
    <xdr:pic>
      <xdr:nvPicPr>
        <xdr:cNvPr id="23" name="Рисунок 3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4" t="7976" r="2989" b="6023"/>
        <a:stretch>
          <a:fillRect/>
        </a:stretch>
      </xdr:blipFill>
      <xdr:spPr bwMode="auto">
        <a:xfrm>
          <a:off x="447675" y="8229600"/>
          <a:ext cx="10096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285750</xdr:colOff>
      <xdr:row>28</xdr:row>
      <xdr:rowOff>28575</xdr:rowOff>
    </xdr:from>
    <xdr:to>
      <xdr:col>2</xdr:col>
      <xdr:colOff>866775</xdr:colOff>
      <xdr:row>28</xdr:row>
      <xdr:rowOff>752475</xdr:rowOff>
    </xdr:to>
    <xdr:pic>
      <xdr:nvPicPr>
        <xdr:cNvPr id="24" name="Рисунок 3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1" r="5344"/>
        <a:stretch>
          <a:fillRect/>
        </a:stretch>
      </xdr:blipFill>
      <xdr:spPr bwMode="auto">
        <a:xfrm>
          <a:off x="685800" y="7781925"/>
          <a:ext cx="5810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</xdr:colOff>
      <xdr:row>27</xdr:row>
      <xdr:rowOff>47625</xdr:rowOff>
    </xdr:from>
    <xdr:to>
      <xdr:col>2</xdr:col>
      <xdr:colOff>828675</xdr:colOff>
      <xdr:row>27</xdr:row>
      <xdr:rowOff>594632</xdr:rowOff>
    </xdr:to>
    <xdr:pic>
      <xdr:nvPicPr>
        <xdr:cNvPr id="25" name="Рисунок 3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05"/>
        <a:stretch>
          <a:fillRect/>
        </a:stretch>
      </xdr:blipFill>
      <xdr:spPr bwMode="auto">
        <a:xfrm>
          <a:off x="590550" y="6400800"/>
          <a:ext cx="638175" cy="547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</xdr:colOff>
      <xdr:row>26</xdr:row>
      <xdr:rowOff>76200</xdr:rowOff>
    </xdr:from>
    <xdr:to>
      <xdr:col>2</xdr:col>
      <xdr:colOff>866775</xdr:colOff>
      <xdr:row>26</xdr:row>
      <xdr:rowOff>723900</xdr:rowOff>
    </xdr:to>
    <xdr:pic>
      <xdr:nvPicPr>
        <xdr:cNvPr id="26" name="Рисунок 4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924550"/>
          <a:ext cx="6762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104775</xdr:colOff>
      <xdr:row>22</xdr:row>
      <xdr:rowOff>200025</xdr:rowOff>
    </xdr:from>
    <xdr:to>
      <xdr:col>2</xdr:col>
      <xdr:colOff>1009650</xdr:colOff>
      <xdr:row>23</xdr:row>
      <xdr:rowOff>180975</xdr:rowOff>
    </xdr:to>
    <xdr:pic>
      <xdr:nvPicPr>
        <xdr:cNvPr id="27" name="Рисунок 4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4" t="4179"/>
        <a:stretch>
          <a:fillRect/>
        </a:stretch>
      </xdr:blipFill>
      <xdr:spPr bwMode="auto">
        <a:xfrm>
          <a:off x="504825" y="4991100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19</xdr:row>
      <xdr:rowOff>161925</xdr:rowOff>
    </xdr:from>
    <xdr:to>
      <xdr:col>2</xdr:col>
      <xdr:colOff>1057275</xdr:colOff>
      <xdr:row>20</xdr:row>
      <xdr:rowOff>352425</xdr:rowOff>
    </xdr:to>
    <xdr:pic>
      <xdr:nvPicPr>
        <xdr:cNvPr id="28" name="Рисунок 4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3267075"/>
          <a:ext cx="990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21</xdr:row>
      <xdr:rowOff>104775</xdr:rowOff>
    </xdr:from>
    <xdr:to>
      <xdr:col>2</xdr:col>
      <xdr:colOff>1066800</xdr:colOff>
      <xdr:row>21</xdr:row>
      <xdr:rowOff>704850</xdr:rowOff>
    </xdr:to>
    <xdr:pic>
      <xdr:nvPicPr>
        <xdr:cNvPr id="29" name="Рисунок 43" descr="\\svetlana\Doc General new\НОВЫЕ серии\4. Базис от АВ\БАЗИС без профиля НА САЙТ\Картинки для прайса\Изголовье (из 2х частей)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71" r="4297"/>
        <a:stretch>
          <a:fillRect/>
        </a:stretch>
      </xdr:blipFill>
      <xdr:spPr bwMode="auto">
        <a:xfrm>
          <a:off x="447675" y="4362450"/>
          <a:ext cx="10191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114301</xdr:colOff>
      <xdr:row>24</xdr:row>
      <xdr:rowOff>95250</xdr:rowOff>
    </xdr:from>
    <xdr:to>
      <xdr:col>2</xdr:col>
      <xdr:colOff>819151</xdr:colOff>
      <xdr:row>25</xdr:row>
      <xdr:rowOff>272810</xdr:rowOff>
    </xdr:to>
    <xdr:pic>
      <xdr:nvPicPr>
        <xdr:cNvPr id="9" name="Рисунок 7">
          <a:extLst>
            <a:ext uri="{FF2B5EF4-FFF2-40B4-BE49-F238E27FC236}">
              <a16:creationId xmlns:a16="http://schemas.microsoft.com/office/drawing/2014/main" id="{318ABBC1-74C4-4DFB-86D1-74AF2E76D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22" r="6514"/>
        <a:stretch>
          <a:fillRect/>
        </a:stretch>
      </xdr:blipFill>
      <xdr:spPr bwMode="auto">
        <a:xfrm>
          <a:off x="514351" y="5381625"/>
          <a:ext cx="704850" cy="558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bel-land.com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9"/>
  <sheetViews>
    <sheetView tabSelected="1" view="pageBreakPreview" topLeftCell="A17" zoomScaleNormal="100" zoomScaleSheetLayoutView="100" workbookViewId="0">
      <selection activeCell="L12" sqref="L12"/>
    </sheetView>
  </sheetViews>
  <sheetFormatPr defaultRowHeight="12.75" x14ac:dyDescent="0.25"/>
  <cols>
    <col min="1" max="1" width="1.28515625" style="1" customWidth="1"/>
    <col min="2" max="2" width="4.7109375" style="1" customWidth="1"/>
    <col min="3" max="3" width="16.85546875" style="1" customWidth="1"/>
    <col min="4" max="4" width="57" style="1" customWidth="1"/>
    <col min="5" max="5" width="16" style="1" customWidth="1"/>
    <col min="6" max="6" width="16" style="2" customWidth="1"/>
    <col min="7" max="7" width="16" style="3" customWidth="1"/>
    <col min="8" max="8" width="15.42578125" style="3" customWidth="1"/>
    <col min="9" max="9" width="16" style="3" customWidth="1"/>
    <col min="10" max="10" width="9.5703125" style="3" customWidth="1"/>
    <col min="11" max="11" width="12.42578125" style="1" customWidth="1"/>
    <col min="12" max="12" width="11.42578125" style="1" customWidth="1"/>
    <col min="13" max="13" width="11.42578125" style="4" customWidth="1"/>
    <col min="14" max="14" width="11.42578125" style="5" customWidth="1"/>
    <col min="15" max="15" width="4.42578125" style="5" bestFit="1" customWidth="1"/>
    <col min="16" max="16" width="3.140625" style="5" customWidth="1"/>
    <col min="17" max="256" width="9.140625" style="1"/>
    <col min="257" max="257" width="1.28515625" style="1" customWidth="1"/>
    <col min="258" max="258" width="4.7109375" style="1" customWidth="1"/>
    <col min="259" max="259" width="16.85546875" style="1" customWidth="1"/>
    <col min="260" max="260" width="55.42578125" style="1" customWidth="1"/>
    <col min="261" max="263" width="16" style="1" customWidth="1"/>
    <col min="264" max="264" width="15.42578125" style="1" customWidth="1"/>
    <col min="265" max="265" width="16" style="1" customWidth="1"/>
    <col min="266" max="266" width="9.5703125" style="1" customWidth="1"/>
    <col min="267" max="267" width="12.42578125" style="1" customWidth="1"/>
    <col min="268" max="270" width="11.42578125" style="1" customWidth="1"/>
    <col min="271" max="271" width="4.42578125" style="1" bestFit="1" customWidth="1"/>
    <col min="272" max="272" width="3.140625" style="1" customWidth="1"/>
    <col min="273" max="512" width="9.140625" style="1"/>
    <col min="513" max="513" width="1.28515625" style="1" customWidth="1"/>
    <col min="514" max="514" width="4.7109375" style="1" customWidth="1"/>
    <col min="515" max="515" width="16.85546875" style="1" customWidth="1"/>
    <col min="516" max="516" width="55.42578125" style="1" customWidth="1"/>
    <col min="517" max="519" width="16" style="1" customWidth="1"/>
    <col min="520" max="520" width="15.42578125" style="1" customWidth="1"/>
    <col min="521" max="521" width="16" style="1" customWidth="1"/>
    <col min="522" max="522" width="9.5703125" style="1" customWidth="1"/>
    <col min="523" max="523" width="12.42578125" style="1" customWidth="1"/>
    <col min="524" max="526" width="11.42578125" style="1" customWidth="1"/>
    <col min="527" max="527" width="4.42578125" style="1" bestFit="1" customWidth="1"/>
    <col min="528" max="528" width="3.140625" style="1" customWidth="1"/>
    <col min="529" max="768" width="9.140625" style="1"/>
    <col min="769" max="769" width="1.28515625" style="1" customWidth="1"/>
    <col min="770" max="770" width="4.7109375" style="1" customWidth="1"/>
    <col min="771" max="771" width="16.85546875" style="1" customWidth="1"/>
    <col min="772" max="772" width="55.42578125" style="1" customWidth="1"/>
    <col min="773" max="775" width="16" style="1" customWidth="1"/>
    <col min="776" max="776" width="15.42578125" style="1" customWidth="1"/>
    <col min="777" max="777" width="16" style="1" customWidth="1"/>
    <col min="778" max="778" width="9.5703125" style="1" customWidth="1"/>
    <col min="779" max="779" width="12.42578125" style="1" customWidth="1"/>
    <col min="780" max="782" width="11.42578125" style="1" customWidth="1"/>
    <col min="783" max="783" width="4.42578125" style="1" bestFit="1" customWidth="1"/>
    <col min="784" max="784" width="3.140625" style="1" customWidth="1"/>
    <col min="785" max="1024" width="9.140625" style="1"/>
    <col min="1025" max="1025" width="1.28515625" style="1" customWidth="1"/>
    <col min="1026" max="1026" width="4.7109375" style="1" customWidth="1"/>
    <col min="1027" max="1027" width="16.85546875" style="1" customWidth="1"/>
    <col min="1028" max="1028" width="55.42578125" style="1" customWidth="1"/>
    <col min="1029" max="1031" width="16" style="1" customWidth="1"/>
    <col min="1032" max="1032" width="15.42578125" style="1" customWidth="1"/>
    <col min="1033" max="1033" width="16" style="1" customWidth="1"/>
    <col min="1034" max="1034" width="9.5703125" style="1" customWidth="1"/>
    <col min="1035" max="1035" width="12.42578125" style="1" customWidth="1"/>
    <col min="1036" max="1038" width="11.42578125" style="1" customWidth="1"/>
    <col min="1039" max="1039" width="4.42578125" style="1" bestFit="1" customWidth="1"/>
    <col min="1040" max="1040" width="3.140625" style="1" customWidth="1"/>
    <col min="1041" max="1280" width="9.140625" style="1"/>
    <col min="1281" max="1281" width="1.28515625" style="1" customWidth="1"/>
    <col min="1282" max="1282" width="4.7109375" style="1" customWidth="1"/>
    <col min="1283" max="1283" width="16.85546875" style="1" customWidth="1"/>
    <col min="1284" max="1284" width="55.42578125" style="1" customWidth="1"/>
    <col min="1285" max="1287" width="16" style="1" customWidth="1"/>
    <col min="1288" max="1288" width="15.42578125" style="1" customWidth="1"/>
    <col min="1289" max="1289" width="16" style="1" customWidth="1"/>
    <col min="1290" max="1290" width="9.5703125" style="1" customWidth="1"/>
    <col min="1291" max="1291" width="12.42578125" style="1" customWidth="1"/>
    <col min="1292" max="1294" width="11.42578125" style="1" customWidth="1"/>
    <col min="1295" max="1295" width="4.42578125" style="1" bestFit="1" customWidth="1"/>
    <col min="1296" max="1296" width="3.140625" style="1" customWidth="1"/>
    <col min="1297" max="1536" width="9.140625" style="1"/>
    <col min="1537" max="1537" width="1.28515625" style="1" customWidth="1"/>
    <col min="1538" max="1538" width="4.7109375" style="1" customWidth="1"/>
    <col min="1539" max="1539" width="16.85546875" style="1" customWidth="1"/>
    <col min="1540" max="1540" width="55.42578125" style="1" customWidth="1"/>
    <col min="1541" max="1543" width="16" style="1" customWidth="1"/>
    <col min="1544" max="1544" width="15.42578125" style="1" customWidth="1"/>
    <col min="1545" max="1545" width="16" style="1" customWidth="1"/>
    <col min="1546" max="1546" width="9.5703125" style="1" customWidth="1"/>
    <col min="1547" max="1547" width="12.42578125" style="1" customWidth="1"/>
    <col min="1548" max="1550" width="11.42578125" style="1" customWidth="1"/>
    <col min="1551" max="1551" width="4.42578125" style="1" bestFit="1" customWidth="1"/>
    <col min="1552" max="1552" width="3.140625" style="1" customWidth="1"/>
    <col min="1553" max="1792" width="9.140625" style="1"/>
    <col min="1793" max="1793" width="1.28515625" style="1" customWidth="1"/>
    <col min="1794" max="1794" width="4.7109375" style="1" customWidth="1"/>
    <col min="1795" max="1795" width="16.85546875" style="1" customWidth="1"/>
    <col min="1796" max="1796" width="55.42578125" style="1" customWidth="1"/>
    <col min="1797" max="1799" width="16" style="1" customWidth="1"/>
    <col min="1800" max="1800" width="15.42578125" style="1" customWidth="1"/>
    <col min="1801" max="1801" width="16" style="1" customWidth="1"/>
    <col min="1802" max="1802" width="9.5703125" style="1" customWidth="1"/>
    <col min="1803" max="1803" width="12.42578125" style="1" customWidth="1"/>
    <col min="1804" max="1806" width="11.42578125" style="1" customWidth="1"/>
    <col min="1807" max="1807" width="4.42578125" style="1" bestFit="1" customWidth="1"/>
    <col min="1808" max="1808" width="3.140625" style="1" customWidth="1"/>
    <col min="1809" max="2048" width="9.140625" style="1"/>
    <col min="2049" max="2049" width="1.28515625" style="1" customWidth="1"/>
    <col min="2050" max="2050" width="4.7109375" style="1" customWidth="1"/>
    <col min="2051" max="2051" width="16.85546875" style="1" customWidth="1"/>
    <col min="2052" max="2052" width="55.42578125" style="1" customWidth="1"/>
    <col min="2053" max="2055" width="16" style="1" customWidth="1"/>
    <col min="2056" max="2056" width="15.42578125" style="1" customWidth="1"/>
    <col min="2057" max="2057" width="16" style="1" customWidth="1"/>
    <col min="2058" max="2058" width="9.5703125" style="1" customWidth="1"/>
    <col min="2059" max="2059" width="12.42578125" style="1" customWidth="1"/>
    <col min="2060" max="2062" width="11.42578125" style="1" customWidth="1"/>
    <col min="2063" max="2063" width="4.42578125" style="1" bestFit="1" customWidth="1"/>
    <col min="2064" max="2064" width="3.140625" style="1" customWidth="1"/>
    <col min="2065" max="2304" width="9.140625" style="1"/>
    <col min="2305" max="2305" width="1.28515625" style="1" customWidth="1"/>
    <col min="2306" max="2306" width="4.7109375" style="1" customWidth="1"/>
    <col min="2307" max="2307" width="16.85546875" style="1" customWidth="1"/>
    <col min="2308" max="2308" width="55.42578125" style="1" customWidth="1"/>
    <col min="2309" max="2311" width="16" style="1" customWidth="1"/>
    <col min="2312" max="2312" width="15.42578125" style="1" customWidth="1"/>
    <col min="2313" max="2313" width="16" style="1" customWidth="1"/>
    <col min="2314" max="2314" width="9.5703125" style="1" customWidth="1"/>
    <col min="2315" max="2315" width="12.42578125" style="1" customWidth="1"/>
    <col min="2316" max="2318" width="11.42578125" style="1" customWidth="1"/>
    <col min="2319" max="2319" width="4.42578125" style="1" bestFit="1" customWidth="1"/>
    <col min="2320" max="2320" width="3.140625" style="1" customWidth="1"/>
    <col min="2321" max="2560" width="9.140625" style="1"/>
    <col min="2561" max="2561" width="1.28515625" style="1" customWidth="1"/>
    <col min="2562" max="2562" width="4.7109375" style="1" customWidth="1"/>
    <col min="2563" max="2563" width="16.85546875" style="1" customWidth="1"/>
    <col min="2564" max="2564" width="55.42578125" style="1" customWidth="1"/>
    <col min="2565" max="2567" width="16" style="1" customWidth="1"/>
    <col min="2568" max="2568" width="15.42578125" style="1" customWidth="1"/>
    <col min="2569" max="2569" width="16" style="1" customWidth="1"/>
    <col min="2570" max="2570" width="9.5703125" style="1" customWidth="1"/>
    <col min="2571" max="2571" width="12.42578125" style="1" customWidth="1"/>
    <col min="2572" max="2574" width="11.42578125" style="1" customWidth="1"/>
    <col min="2575" max="2575" width="4.42578125" style="1" bestFit="1" customWidth="1"/>
    <col min="2576" max="2576" width="3.140625" style="1" customWidth="1"/>
    <col min="2577" max="2816" width="9.140625" style="1"/>
    <col min="2817" max="2817" width="1.28515625" style="1" customWidth="1"/>
    <col min="2818" max="2818" width="4.7109375" style="1" customWidth="1"/>
    <col min="2819" max="2819" width="16.85546875" style="1" customWidth="1"/>
    <col min="2820" max="2820" width="55.42578125" style="1" customWidth="1"/>
    <col min="2821" max="2823" width="16" style="1" customWidth="1"/>
    <col min="2824" max="2824" width="15.42578125" style="1" customWidth="1"/>
    <col min="2825" max="2825" width="16" style="1" customWidth="1"/>
    <col min="2826" max="2826" width="9.5703125" style="1" customWidth="1"/>
    <col min="2827" max="2827" width="12.42578125" style="1" customWidth="1"/>
    <col min="2828" max="2830" width="11.42578125" style="1" customWidth="1"/>
    <col min="2831" max="2831" width="4.42578125" style="1" bestFit="1" customWidth="1"/>
    <col min="2832" max="2832" width="3.140625" style="1" customWidth="1"/>
    <col min="2833" max="3072" width="9.140625" style="1"/>
    <col min="3073" max="3073" width="1.28515625" style="1" customWidth="1"/>
    <col min="3074" max="3074" width="4.7109375" style="1" customWidth="1"/>
    <col min="3075" max="3075" width="16.85546875" style="1" customWidth="1"/>
    <col min="3076" max="3076" width="55.42578125" style="1" customWidth="1"/>
    <col min="3077" max="3079" width="16" style="1" customWidth="1"/>
    <col min="3080" max="3080" width="15.42578125" style="1" customWidth="1"/>
    <col min="3081" max="3081" width="16" style="1" customWidth="1"/>
    <col min="3082" max="3082" width="9.5703125" style="1" customWidth="1"/>
    <col min="3083" max="3083" width="12.42578125" style="1" customWidth="1"/>
    <col min="3084" max="3086" width="11.42578125" style="1" customWidth="1"/>
    <col min="3087" max="3087" width="4.42578125" style="1" bestFit="1" customWidth="1"/>
    <col min="3088" max="3088" width="3.140625" style="1" customWidth="1"/>
    <col min="3089" max="3328" width="9.140625" style="1"/>
    <col min="3329" max="3329" width="1.28515625" style="1" customWidth="1"/>
    <col min="3330" max="3330" width="4.7109375" style="1" customWidth="1"/>
    <col min="3331" max="3331" width="16.85546875" style="1" customWidth="1"/>
    <col min="3332" max="3332" width="55.42578125" style="1" customWidth="1"/>
    <col min="3333" max="3335" width="16" style="1" customWidth="1"/>
    <col min="3336" max="3336" width="15.42578125" style="1" customWidth="1"/>
    <col min="3337" max="3337" width="16" style="1" customWidth="1"/>
    <col min="3338" max="3338" width="9.5703125" style="1" customWidth="1"/>
    <col min="3339" max="3339" width="12.42578125" style="1" customWidth="1"/>
    <col min="3340" max="3342" width="11.42578125" style="1" customWidth="1"/>
    <col min="3343" max="3343" width="4.42578125" style="1" bestFit="1" customWidth="1"/>
    <col min="3344" max="3344" width="3.140625" style="1" customWidth="1"/>
    <col min="3345" max="3584" width="9.140625" style="1"/>
    <col min="3585" max="3585" width="1.28515625" style="1" customWidth="1"/>
    <col min="3586" max="3586" width="4.7109375" style="1" customWidth="1"/>
    <col min="3587" max="3587" width="16.85546875" style="1" customWidth="1"/>
    <col min="3588" max="3588" width="55.42578125" style="1" customWidth="1"/>
    <col min="3589" max="3591" width="16" style="1" customWidth="1"/>
    <col min="3592" max="3592" width="15.42578125" style="1" customWidth="1"/>
    <col min="3593" max="3593" width="16" style="1" customWidth="1"/>
    <col min="3594" max="3594" width="9.5703125" style="1" customWidth="1"/>
    <col min="3595" max="3595" width="12.42578125" style="1" customWidth="1"/>
    <col min="3596" max="3598" width="11.42578125" style="1" customWidth="1"/>
    <col min="3599" max="3599" width="4.42578125" style="1" bestFit="1" customWidth="1"/>
    <col min="3600" max="3600" width="3.140625" style="1" customWidth="1"/>
    <col min="3601" max="3840" width="9.140625" style="1"/>
    <col min="3841" max="3841" width="1.28515625" style="1" customWidth="1"/>
    <col min="3842" max="3842" width="4.7109375" style="1" customWidth="1"/>
    <col min="3843" max="3843" width="16.85546875" style="1" customWidth="1"/>
    <col min="3844" max="3844" width="55.42578125" style="1" customWidth="1"/>
    <col min="3845" max="3847" width="16" style="1" customWidth="1"/>
    <col min="3848" max="3848" width="15.42578125" style="1" customWidth="1"/>
    <col min="3849" max="3849" width="16" style="1" customWidth="1"/>
    <col min="3850" max="3850" width="9.5703125" style="1" customWidth="1"/>
    <col min="3851" max="3851" width="12.42578125" style="1" customWidth="1"/>
    <col min="3852" max="3854" width="11.42578125" style="1" customWidth="1"/>
    <col min="3855" max="3855" width="4.42578125" style="1" bestFit="1" customWidth="1"/>
    <col min="3856" max="3856" width="3.140625" style="1" customWidth="1"/>
    <col min="3857" max="4096" width="9.140625" style="1"/>
    <col min="4097" max="4097" width="1.28515625" style="1" customWidth="1"/>
    <col min="4098" max="4098" width="4.7109375" style="1" customWidth="1"/>
    <col min="4099" max="4099" width="16.85546875" style="1" customWidth="1"/>
    <col min="4100" max="4100" width="55.42578125" style="1" customWidth="1"/>
    <col min="4101" max="4103" width="16" style="1" customWidth="1"/>
    <col min="4104" max="4104" width="15.42578125" style="1" customWidth="1"/>
    <col min="4105" max="4105" width="16" style="1" customWidth="1"/>
    <col min="4106" max="4106" width="9.5703125" style="1" customWidth="1"/>
    <col min="4107" max="4107" width="12.42578125" style="1" customWidth="1"/>
    <col min="4108" max="4110" width="11.42578125" style="1" customWidth="1"/>
    <col min="4111" max="4111" width="4.42578125" style="1" bestFit="1" customWidth="1"/>
    <col min="4112" max="4112" width="3.140625" style="1" customWidth="1"/>
    <col min="4113" max="4352" width="9.140625" style="1"/>
    <col min="4353" max="4353" width="1.28515625" style="1" customWidth="1"/>
    <col min="4354" max="4354" width="4.7109375" style="1" customWidth="1"/>
    <col min="4355" max="4355" width="16.85546875" style="1" customWidth="1"/>
    <col min="4356" max="4356" width="55.42578125" style="1" customWidth="1"/>
    <col min="4357" max="4359" width="16" style="1" customWidth="1"/>
    <col min="4360" max="4360" width="15.42578125" style="1" customWidth="1"/>
    <col min="4361" max="4361" width="16" style="1" customWidth="1"/>
    <col min="4362" max="4362" width="9.5703125" style="1" customWidth="1"/>
    <col min="4363" max="4363" width="12.42578125" style="1" customWidth="1"/>
    <col min="4364" max="4366" width="11.42578125" style="1" customWidth="1"/>
    <col min="4367" max="4367" width="4.42578125" style="1" bestFit="1" customWidth="1"/>
    <col min="4368" max="4368" width="3.140625" style="1" customWidth="1"/>
    <col min="4369" max="4608" width="9.140625" style="1"/>
    <col min="4609" max="4609" width="1.28515625" style="1" customWidth="1"/>
    <col min="4610" max="4610" width="4.7109375" style="1" customWidth="1"/>
    <col min="4611" max="4611" width="16.85546875" style="1" customWidth="1"/>
    <col min="4612" max="4612" width="55.42578125" style="1" customWidth="1"/>
    <col min="4613" max="4615" width="16" style="1" customWidth="1"/>
    <col min="4616" max="4616" width="15.42578125" style="1" customWidth="1"/>
    <col min="4617" max="4617" width="16" style="1" customWidth="1"/>
    <col min="4618" max="4618" width="9.5703125" style="1" customWidth="1"/>
    <col min="4619" max="4619" width="12.42578125" style="1" customWidth="1"/>
    <col min="4620" max="4622" width="11.42578125" style="1" customWidth="1"/>
    <col min="4623" max="4623" width="4.42578125" style="1" bestFit="1" customWidth="1"/>
    <col min="4624" max="4624" width="3.140625" style="1" customWidth="1"/>
    <col min="4625" max="4864" width="9.140625" style="1"/>
    <col min="4865" max="4865" width="1.28515625" style="1" customWidth="1"/>
    <col min="4866" max="4866" width="4.7109375" style="1" customWidth="1"/>
    <col min="4867" max="4867" width="16.85546875" style="1" customWidth="1"/>
    <col min="4868" max="4868" width="55.42578125" style="1" customWidth="1"/>
    <col min="4869" max="4871" width="16" style="1" customWidth="1"/>
    <col min="4872" max="4872" width="15.42578125" style="1" customWidth="1"/>
    <col min="4873" max="4873" width="16" style="1" customWidth="1"/>
    <col min="4874" max="4874" width="9.5703125" style="1" customWidth="1"/>
    <col min="4875" max="4875" width="12.42578125" style="1" customWidth="1"/>
    <col min="4876" max="4878" width="11.42578125" style="1" customWidth="1"/>
    <col min="4879" max="4879" width="4.42578125" style="1" bestFit="1" customWidth="1"/>
    <col min="4880" max="4880" width="3.140625" style="1" customWidth="1"/>
    <col min="4881" max="5120" width="9.140625" style="1"/>
    <col min="5121" max="5121" width="1.28515625" style="1" customWidth="1"/>
    <col min="5122" max="5122" width="4.7109375" style="1" customWidth="1"/>
    <col min="5123" max="5123" width="16.85546875" style="1" customWidth="1"/>
    <col min="5124" max="5124" width="55.42578125" style="1" customWidth="1"/>
    <col min="5125" max="5127" width="16" style="1" customWidth="1"/>
    <col min="5128" max="5128" width="15.42578125" style="1" customWidth="1"/>
    <col min="5129" max="5129" width="16" style="1" customWidth="1"/>
    <col min="5130" max="5130" width="9.5703125" style="1" customWidth="1"/>
    <col min="5131" max="5131" width="12.42578125" style="1" customWidth="1"/>
    <col min="5132" max="5134" width="11.42578125" style="1" customWidth="1"/>
    <col min="5135" max="5135" width="4.42578125" style="1" bestFit="1" customWidth="1"/>
    <col min="5136" max="5136" width="3.140625" style="1" customWidth="1"/>
    <col min="5137" max="5376" width="9.140625" style="1"/>
    <col min="5377" max="5377" width="1.28515625" style="1" customWidth="1"/>
    <col min="5378" max="5378" width="4.7109375" style="1" customWidth="1"/>
    <col min="5379" max="5379" width="16.85546875" style="1" customWidth="1"/>
    <col min="5380" max="5380" width="55.42578125" style="1" customWidth="1"/>
    <col min="5381" max="5383" width="16" style="1" customWidth="1"/>
    <col min="5384" max="5384" width="15.42578125" style="1" customWidth="1"/>
    <col min="5385" max="5385" width="16" style="1" customWidth="1"/>
    <col min="5386" max="5386" width="9.5703125" style="1" customWidth="1"/>
    <col min="5387" max="5387" width="12.42578125" style="1" customWidth="1"/>
    <col min="5388" max="5390" width="11.42578125" style="1" customWidth="1"/>
    <col min="5391" max="5391" width="4.42578125" style="1" bestFit="1" customWidth="1"/>
    <col min="5392" max="5392" width="3.140625" style="1" customWidth="1"/>
    <col min="5393" max="5632" width="9.140625" style="1"/>
    <col min="5633" max="5633" width="1.28515625" style="1" customWidth="1"/>
    <col min="5634" max="5634" width="4.7109375" style="1" customWidth="1"/>
    <col min="5635" max="5635" width="16.85546875" style="1" customWidth="1"/>
    <col min="5636" max="5636" width="55.42578125" style="1" customWidth="1"/>
    <col min="5637" max="5639" width="16" style="1" customWidth="1"/>
    <col min="5640" max="5640" width="15.42578125" style="1" customWidth="1"/>
    <col min="5641" max="5641" width="16" style="1" customWidth="1"/>
    <col min="5642" max="5642" width="9.5703125" style="1" customWidth="1"/>
    <col min="5643" max="5643" width="12.42578125" style="1" customWidth="1"/>
    <col min="5644" max="5646" width="11.42578125" style="1" customWidth="1"/>
    <col min="5647" max="5647" width="4.42578125" style="1" bestFit="1" customWidth="1"/>
    <col min="5648" max="5648" width="3.140625" style="1" customWidth="1"/>
    <col min="5649" max="5888" width="9.140625" style="1"/>
    <col min="5889" max="5889" width="1.28515625" style="1" customWidth="1"/>
    <col min="5890" max="5890" width="4.7109375" style="1" customWidth="1"/>
    <col min="5891" max="5891" width="16.85546875" style="1" customWidth="1"/>
    <col min="5892" max="5892" width="55.42578125" style="1" customWidth="1"/>
    <col min="5893" max="5895" width="16" style="1" customWidth="1"/>
    <col min="5896" max="5896" width="15.42578125" style="1" customWidth="1"/>
    <col min="5897" max="5897" width="16" style="1" customWidth="1"/>
    <col min="5898" max="5898" width="9.5703125" style="1" customWidth="1"/>
    <col min="5899" max="5899" width="12.42578125" style="1" customWidth="1"/>
    <col min="5900" max="5902" width="11.42578125" style="1" customWidth="1"/>
    <col min="5903" max="5903" width="4.42578125" style="1" bestFit="1" customWidth="1"/>
    <col min="5904" max="5904" width="3.140625" style="1" customWidth="1"/>
    <col min="5905" max="6144" width="9.140625" style="1"/>
    <col min="6145" max="6145" width="1.28515625" style="1" customWidth="1"/>
    <col min="6146" max="6146" width="4.7109375" style="1" customWidth="1"/>
    <col min="6147" max="6147" width="16.85546875" style="1" customWidth="1"/>
    <col min="6148" max="6148" width="55.42578125" style="1" customWidth="1"/>
    <col min="6149" max="6151" width="16" style="1" customWidth="1"/>
    <col min="6152" max="6152" width="15.42578125" style="1" customWidth="1"/>
    <col min="6153" max="6153" width="16" style="1" customWidth="1"/>
    <col min="6154" max="6154" width="9.5703125" style="1" customWidth="1"/>
    <col min="6155" max="6155" width="12.42578125" style="1" customWidth="1"/>
    <col min="6156" max="6158" width="11.42578125" style="1" customWidth="1"/>
    <col min="6159" max="6159" width="4.42578125" style="1" bestFit="1" customWidth="1"/>
    <col min="6160" max="6160" width="3.140625" style="1" customWidth="1"/>
    <col min="6161" max="6400" width="9.140625" style="1"/>
    <col min="6401" max="6401" width="1.28515625" style="1" customWidth="1"/>
    <col min="6402" max="6402" width="4.7109375" style="1" customWidth="1"/>
    <col min="6403" max="6403" width="16.85546875" style="1" customWidth="1"/>
    <col min="6404" max="6404" width="55.42578125" style="1" customWidth="1"/>
    <col min="6405" max="6407" width="16" style="1" customWidth="1"/>
    <col min="6408" max="6408" width="15.42578125" style="1" customWidth="1"/>
    <col min="6409" max="6409" width="16" style="1" customWidth="1"/>
    <col min="6410" max="6410" width="9.5703125" style="1" customWidth="1"/>
    <col min="6411" max="6411" width="12.42578125" style="1" customWidth="1"/>
    <col min="6412" max="6414" width="11.42578125" style="1" customWidth="1"/>
    <col min="6415" max="6415" width="4.42578125" style="1" bestFit="1" customWidth="1"/>
    <col min="6416" max="6416" width="3.140625" style="1" customWidth="1"/>
    <col min="6417" max="6656" width="9.140625" style="1"/>
    <col min="6657" max="6657" width="1.28515625" style="1" customWidth="1"/>
    <col min="6658" max="6658" width="4.7109375" style="1" customWidth="1"/>
    <col min="6659" max="6659" width="16.85546875" style="1" customWidth="1"/>
    <col min="6660" max="6660" width="55.42578125" style="1" customWidth="1"/>
    <col min="6661" max="6663" width="16" style="1" customWidth="1"/>
    <col min="6664" max="6664" width="15.42578125" style="1" customWidth="1"/>
    <col min="6665" max="6665" width="16" style="1" customWidth="1"/>
    <col min="6666" max="6666" width="9.5703125" style="1" customWidth="1"/>
    <col min="6667" max="6667" width="12.42578125" style="1" customWidth="1"/>
    <col min="6668" max="6670" width="11.42578125" style="1" customWidth="1"/>
    <col min="6671" max="6671" width="4.42578125" style="1" bestFit="1" customWidth="1"/>
    <col min="6672" max="6672" width="3.140625" style="1" customWidth="1"/>
    <col min="6673" max="6912" width="9.140625" style="1"/>
    <col min="6913" max="6913" width="1.28515625" style="1" customWidth="1"/>
    <col min="6914" max="6914" width="4.7109375" style="1" customWidth="1"/>
    <col min="6915" max="6915" width="16.85546875" style="1" customWidth="1"/>
    <col min="6916" max="6916" width="55.42578125" style="1" customWidth="1"/>
    <col min="6917" max="6919" width="16" style="1" customWidth="1"/>
    <col min="6920" max="6920" width="15.42578125" style="1" customWidth="1"/>
    <col min="6921" max="6921" width="16" style="1" customWidth="1"/>
    <col min="6922" max="6922" width="9.5703125" style="1" customWidth="1"/>
    <col min="6923" max="6923" width="12.42578125" style="1" customWidth="1"/>
    <col min="6924" max="6926" width="11.42578125" style="1" customWidth="1"/>
    <col min="6927" max="6927" width="4.42578125" style="1" bestFit="1" customWidth="1"/>
    <col min="6928" max="6928" width="3.140625" style="1" customWidth="1"/>
    <col min="6929" max="7168" width="9.140625" style="1"/>
    <col min="7169" max="7169" width="1.28515625" style="1" customWidth="1"/>
    <col min="7170" max="7170" width="4.7109375" style="1" customWidth="1"/>
    <col min="7171" max="7171" width="16.85546875" style="1" customWidth="1"/>
    <col min="7172" max="7172" width="55.42578125" style="1" customWidth="1"/>
    <col min="7173" max="7175" width="16" style="1" customWidth="1"/>
    <col min="7176" max="7176" width="15.42578125" style="1" customWidth="1"/>
    <col min="7177" max="7177" width="16" style="1" customWidth="1"/>
    <col min="7178" max="7178" width="9.5703125" style="1" customWidth="1"/>
    <col min="7179" max="7179" width="12.42578125" style="1" customWidth="1"/>
    <col min="7180" max="7182" width="11.42578125" style="1" customWidth="1"/>
    <col min="7183" max="7183" width="4.42578125" style="1" bestFit="1" customWidth="1"/>
    <col min="7184" max="7184" width="3.140625" style="1" customWidth="1"/>
    <col min="7185" max="7424" width="9.140625" style="1"/>
    <col min="7425" max="7425" width="1.28515625" style="1" customWidth="1"/>
    <col min="7426" max="7426" width="4.7109375" style="1" customWidth="1"/>
    <col min="7427" max="7427" width="16.85546875" style="1" customWidth="1"/>
    <col min="7428" max="7428" width="55.42578125" style="1" customWidth="1"/>
    <col min="7429" max="7431" width="16" style="1" customWidth="1"/>
    <col min="7432" max="7432" width="15.42578125" style="1" customWidth="1"/>
    <col min="7433" max="7433" width="16" style="1" customWidth="1"/>
    <col min="7434" max="7434" width="9.5703125" style="1" customWidth="1"/>
    <col min="7435" max="7435" width="12.42578125" style="1" customWidth="1"/>
    <col min="7436" max="7438" width="11.42578125" style="1" customWidth="1"/>
    <col min="7439" max="7439" width="4.42578125" style="1" bestFit="1" customWidth="1"/>
    <col min="7440" max="7440" width="3.140625" style="1" customWidth="1"/>
    <col min="7441" max="7680" width="9.140625" style="1"/>
    <col min="7681" max="7681" width="1.28515625" style="1" customWidth="1"/>
    <col min="7682" max="7682" width="4.7109375" style="1" customWidth="1"/>
    <col min="7683" max="7683" width="16.85546875" style="1" customWidth="1"/>
    <col min="7684" max="7684" width="55.42578125" style="1" customWidth="1"/>
    <col min="7685" max="7687" width="16" style="1" customWidth="1"/>
    <col min="7688" max="7688" width="15.42578125" style="1" customWidth="1"/>
    <col min="7689" max="7689" width="16" style="1" customWidth="1"/>
    <col min="7690" max="7690" width="9.5703125" style="1" customWidth="1"/>
    <col min="7691" max="7691" width="12.42578125" style="1" customWidth="1"/>
    <col min="7692" max="7694" width="11.42578125" style="1" customWidth="1"/>
    <col min="7695" max="7695" width="4.42578125" style="1" bestFit="1" customWidth="1"/>
    <col min="7696" max="7696" width="3.140625" style="1" customWidth="1"/>
    <col min="7697" max="7936" width="9.140625" style="1"/>
    <col min="7937" max="7937" width="1.28515625" style="1" customWidth="1"/>
    <col min="7938" max="7938" width="4.7109375" style="1" customWidth="1"/>
    <col min="7939" max="7939" width="16.85546875" style="1" customWidth="1"/>
    <col min="7940" max="7940" width="55.42578125" style="1" customWidth="1"/>
    <col min="7941" max="7943" width="16" style="1" customWidth="1"/>
    <col min="7944" max="7944" width="15.42578125" style="1" customWidth="1"/>
    <col min="7945" max="7945" width="16" style="1" customWidth="1"/>
    <col min="7946" max="7946" width="9.5703125" style="1" customWidth="1"/>
    <col min="7947" max="7947" width="12.42578125" style="1" customWidth="1"/>
    <col min="7948" max="7950" width="11.42578125" style="1" customWidth="1"/>
    <col min="7951" max="7951" width="4.42578125" style="1" bestFit="1" customWidth="1"/>
    <col min="7952" max="7952" width="3.140625" style="1" customWidth="1"/>
    <col min="7953" max="8192" width="9.140625" style="1"/>
    <col min="8193" max="8193" width="1.28515625" style="1" customWidth="1"/>
    <col min="8194" max="8194" width="4.7109375" style="1" customWidth="1"/>
    <col min="8195" max="8195" width="16.85546875" style="1" customWidth="1"/>
    <col min="8196" max="8196" width="55.42578125" style="1" customWidth="1"/>
    <col min="8197" max="8199" width="16" style="1" customWidth="1"/>
    <col min="8200" max="8200" width="15.42578125" style="1" customWidth="1"/>
    <col min="8201" max="8201" width="16" style="1" customWidth="1"/>
    <col min="8202" max="8202" width="9.5703125" style="1" customWidth="1"/>
    <col min="8203" max="8203" width="12.42578125" style="1" customWidth="1"/>
    <col min="8204" max="8206" width="11.42578125" style="1" customWidth="1"/>
    <col min="8207" max="8207" width="4.42578125" style="1" bestFit="1" customWidth="1"/>
    <col min="8208" max="8208" width="3.140625" style="1" customWidth="1"/>
    <col min="8209" max="8448" width="9.140625" style="1"/>
    <col min="8449" max="8449" width="1.28515625" style="1" customWidth="1"/>
    <col min="8450" max="8450" width="4.7109375" style="1" customWidth="1"/>
    <col min="8451" max="8451" width="16.85546875" style="1" customWidth="1"/>
    <col min="8452" max="8452" width="55.42578125" style="1" customWidth="1"/>
    <col min="8453" max="8455" width="16" style="1" customWidth="1"/>
    <col min="8456" max="8456" width="15.42578125" style="1" customWidth="1"/>
    <col min="8457" max="8457" width="16" style="1" customWidth="1"/>
    <col min="8458" max="8458" width="9.5703125" style="1" customWidth="1"/>
    <col min="8459" max="8459" width="12.42578125" style="1" customWidth="1"/>
    <col min="8460" max="8462" width="11.42578125" style="1" customWidth="1"/>
    <col min="8463" max="8463" width="4.42578125" style="1" bestFit="1" customWidth="1"/>
    <col min="8464" max="8464" width="3.140625" style="1" customWidth="1"/>
    <col min="8465" max="8704" width="9.140625" style="1"/>
    <col min="8705" max="8705" width="1.28515625" style="1" customWidth="1"/>
    <col min="8706" max="8706" width="4.7109375" style="1" customWidth="1"/>
    <col min="8707" max="8707" width="16.85546875" style="1" customWidth="1"/>
    <col min="8708" max="8708" width="55.42578125" style="1" customWidth="1"/>
    <col min="8709" max="8711" width="16" style="1" customWidth="1"/>
    <col min="8712" max="8712" width="15.42578125" style="1" customWidth="1"/>
    <col min="8713" max="8713" width="16" style="1" customWidth="1"/>
    <col min="8714" max="8714" width="9.5703125" style="1" customWidth="1"/>
    <col min="8715" max="8715" width="12.42578125" style="1" customWidth="1"/>
    <col min="8716" max="8718" width="11.42578125" style="1" customWidth="1"/>
    <col min="8719" max="8719" width="4.42578125" style="1" bestFit="1" customWidth="1"/>
    <col min="8720" max="8720" width="3.140625" style="1" customWidth="1"/>
    <col min="8721" max="8960" width="9.140625" style="1"/>
    <col min="8961" max="8961" width="1.28515625" style="1" customWidth="1"/>
    <col min="8962" max="8962" width="4.7109375" style="1" customWidth="1"/>
    <col min="8963" max="8963" width="16.85546875" style="1" customWidth="1"/>
    <col min="8964" max="8964" width="55.42578125" style="1" customWidth="1"/>
    <col min="8965" max="8967" width="16" style="1" customWidth="1"/>
    <col min="8968" max="8968" width="15.42578125" style="1" customWidth="1"/>
    <col min="8969" max="8969" width="16" style="1" customWidth="1"/>
    <col min="8970" max="8970" width="9.5703125" style="1" customWidth="1"/>
    <col min="8971" max="8971" width="12.42578125" style="1" customWidth="1"/>
    <col min="8972" max="8974" width="11.42578125" style="1" customWidth="1"/>
    <col min="8975" max="8975" width="4.42578125" style="1" bestFit="1" customWidth="1"/>
    <col min="8976" max="8976" width="3.140625" style="1" customWidth="1"/>
    <col min="8977" max="9216" width="9.140625" style="1"/>
    <col min="9217" max="9217" width="1.28515625" style="1" customWidth="1"/>
    <col min="9218" max="9218" width="4.7109375" style="1" customWidth="1"/>
    <col min="9219" max="9219" width="16.85546875" style="1" customWidth="1"/>
    <col min="9220" max="9220" width="55.42578125" style="1" customWidth="1"/>
    <col min="9221" max="9223" width="16" style="1" customWidth="1"/>
    <col min="9224" max="9224" width="15.42578125" style="1" customWidth="1"/>
    <col min="9225" max="9225" width="16" style="1" customWidth="1"/>
    <col min="9226" max="9226" width="9.5703125" style="1" customWidth="1"/>
    <col min="9227" max="9227" width="12.42578125" style="1" customWidth="1"/>
    <col min="9228" max="9230" width="11.42578125" style="1" customWidth="1"/>
    <col min="9231" max="9231" width="4.42578125" style="1" bestFit="1" customWidth="1"/>
    <col min="9232" max="9232" width="3.140625" style="1" customWidth="1"/>
    <col min="9233" max="9472" width="9.140625" style="1"/>
    <col min="9473" max="9473" width="1.28515625" style="1" customWidth="1"/>
    <col min="9474" max="9474" width="4.7109375" style="1" customWidth="1"/>
    <col min="9475" max="9475" width="16.85546875" style="1" customWidth="1"/>
    <col min="9476" max="9476" width="55.42578125" style="1" customWidth="1"/>
    <col min="9477" max="9479" width="16" style="1" customWidth="1"/>
    <col min="9480" max="9480" width="15.42578125" style="1" customWidth="1"/>
    <col min="9481" max="9481" width="16" style="1" customWidth="1"/>
    <col min="9482" max="9482" width="9.5703125" style="1" customWidth="1"/>
    <col min="9483" max="9483" width="12.42578125" style="1" customWidth="1"/>
    <col min="9484" max="9486" width="11.42578125" style="1" customWidth="1"/>
    <col min="9487" max="9487" width="4.42578125" style="1" bestFit="1" customWidth="1"/>
    <col min="9488" max="9488" width="3.140625" style="1" customWidth="1"/>
    <col min="9489" max="9728" width="9.140625" style="1"/>
    <col min="9729" max="9729" width="1.28515625" style="1" customWidth="1"/>
    <col min="9730" max="9730" width="4.7109375" style="1" customWidth="1"/>
    <col min="9731" max="9731" width="16.85546875" style="1" customWidth="1"/>
    <col min="9732" max="9732" width="55.42578125" style="1" customWidth="1"/>
    <col min="9733" max="9735" width="16" style="1" customWidth="1"/>
    <col min="9736" max="9736" width="15.42578125" style="1" customWidth="1"/>
    <col min="9737" max="9737" width="16" style="1" customWidth="1"/>
    <col min="9738" max="9738" width="9.5703125" style="1" customWidth="1"/>
    <col min="9739" max="9739" width="12.42578125" style="1" customWidth="1"/>
    <col min="9740" max="9742" width="11.42578125" style="1" customWidth="1"/>
    <col min="9743" max="9743" width="4.42578125" style="1" bestFit="1" customWidth="1"/>
    <col min="9744" max="9744" width="3.140625" style="1" customWidth="1"/>
    <col min="9745" max="9984" width="9.140625" style="1"/>
    <col min="9985" max="9985" width="1.28515625" style="1" customWidth="1"/>
    <col min="9986" max="9986" width="4.7109375" style="1" customWidth="1"/>
    <col min="9987" max="9987" width="16.85546875" style="1" customWidth="1"/>
    <col min="9988" max="9988" width="55.42578125" style="1" customWidth="1"/>
    <col min="9989" max="9991" width="16" style="1" customWidth="1"/>
    <col min="9992" max="9992" width="15.42578125" style="1" customWidth="1"/>
    <col min="9993" max="9993" width="16" style="1" customWidth="1"/>
    <col min="9994" max="9994" width="9.5703125" style="1" customWidth="1"/>
    <col min="9995" max="9995" width="12.42578125" style="1" customWidth="1"/>
    <col min="9996" max="9998" width="11.42578125" style="1" customWidth="1"/>
    <col min="9999" max="9999" width="4.42578125" style="1" bestFit="1" customWidth="1"/>
    <col min="10000" max="10000" width="3.140625" style="1" customWidth="1"/>
    <col min="10001" max="10240" width="9.140625" style="1"/>
    <col min="10241" max="10241" width="1.28515625" style="1" customWidth="1"/>
    <col min="10242" max="10242" width="4.7109375" style="1" customWidth="1"/>
    <col min="10243" max="10243" width="16.85546875" style="1" customWidth="1"/>
    <col min="10244" max="10244" width="55.42578125" style="1" customWidth="1"/>
    <col min="10245" max="10247" width="16" style="1" customWidth="1"/>
    <col min="10248" max="10248" width="15.42578125" style="1" customWidth="1"/>
    <col min="10249" max="10249" width="16" style="1" customWidth="1"/>
    <col min="10250" max="10250" width="9.5703125" style="1" customWidth="1"/>
    <col min="10251" max="10251" width="12.42578125" style="1" customWidth="1"/>
    <col min="10252" max="10254" width="11.42578125" style="1" customWidth="1"/>
    <col min="10255" max="10255" width="4.42578125" style="1" bestFit="1" customWidth="1"/>
    <col min="10256" max="10256" width="3.140625" style="1" customWidth="1"/>
    <col min="10257" max="10496" width="9.140625" style="1"/>
    <col min="10497" max="10497" width="1.28515625" style="1" customWidth="1"/>
    <col min="10498" max="10498" width="4.7109375" style="1" customWidth="1"/>
    <col min="10499" max="10499" width="16.85546875" style="1" customWidth="1"/>
    <col min="10500" max="10500" width="55.42578125" style="1" customWidth="1"/>
    <col min="10501" max="10503" width="16" style="1" customWidth="1"/>
    <col min="10504" max="10504" width="15.42578125" style="1" customWidth="1"/>
    <col min="10505" max="10505" width="16" style="1" customWidth="1"/>
    <col min="10506" max="10506" width="9.5703125" style="1" customWidth="1"/>
    <col min="10507" max="10507" width="12.42578125" style="1" customWidth="1"/>
    <col min="10508" max="10510" width="11.42578125" style="1" customWidth="1"/>
    <col min="10511" max="10511" width="4.42578125" style="1" bestFit="1" customWidth="1"/>
    <col min="10512" max="10512" width="3.140625" style="1" customWidth="1"/>
    <col min="10513" max="10752" width="9.140625" style="1"/>
    <col min="10753" max="10753" width="1.28515625" style="1" customWidth="1"/>
    <col min="10754" max="10754" width="4.7109375" style="1" customWidth="1"/>
    <col min="10755" max="10755" width="16.85546875" style="1" customWidth="1"/>
    <col min="10756" max="10756" width="55.42578125" style="1" customWidth="1"/>
    <col min="10757" max="10759" width="16" style="1" customWidth="1"/>
    <col min="10760" max="10760" width="15.42578125" style="1" customWidth="1"/>
    <col min="10761" max="10761" width="16" style="1" customWidth="1"/>
    <col min="10762" max="10762" width="9.5703125" style="1" customWidth="1"/>
    <col min="10763" max="10763" width="12.42578125" style="1" customWidth="1"/>
    <col min="10764" max="10766" width="11.42578125" style="1" customWidth="1"/>
    <col min="10767" max="10767" width="4.42578125" style="1" bestFit="1" customWidth="1"/>
    <col min="10768" max="10768" width="3.140625" style="1" customWidth="1"/>
    <col min="10769" max="11008" width="9.140625" style="1"/>
    <col min="11009" max="11009" width="1.28515625" style="1" customWidth="1"/>
    <col min="11010" max="11010" width="4.7109375" style="1" customWidth="1"/>
    <col min="11011" max="11011" width="16.85546875" style="1" customWidth="1"/>
    <col min="11012" max="11012" width="55.42578125" style="1" customWidth="1"/>
    <col min="11013" max="11015" width="16" style="1" customWidth="1"/>
    <col min="11016" max="11016" width="15.42578125" style="1" customWidth="1"/>
    <col min="11017" max="11017" width="16" style="1" customWidth="1"/>
    <col min="11018" max="11018" width="9.5703125" style="1" customWidth="1"/>
    <col min="11019" max="11019" width="12.42578125" style="1" customWidth="1"/>
    <col min="11020" max="11022" width="11.42578125" style="1" customWidth="1"/>
    <col min="11023" max="11023" width="4.42578125" style="1" bestFit="1" customWidth="1"/>
    <col min="11024" max="11024" width="3.140625" style="1" customWidth="1"/>
    <col min="11025" max="11264" width="9.140625" style="1"/>
    <col min="11265" max="11265" width="1.28515625" style="1" customWidth="1"/>
    <col min="11266" max="11266" width="4.7109375" style="1" customWidth="1"/>
    <col min="11267" max="11267" width="16.85546875" style="1" customWidth="1"/>
    <col min="11268" max="11268" width="55.42578125" style="1" customWidth="1"/>
    <col min="11269" max="11271" width="16" style="1" customWidth="1"/>
    <col min="11272" max="11272" width="15.42578125" style="1" customWidth="1"/>
    <col min="11273" max="11273" width="16" style="1" customWidth="1"/>
    <col min="11274" max="11274" width="9.5703125" style="1" customWidth="1"/>
    <col min="11275" max="11275" width="12.42578125" style="1" customWidth="1"/>
    <col min="11276" max="11278" width="11.42578125" style="1" customWidth="1"/>
    <col min="11279" max="11279" width="4.42578125" style="1" bestFit="1" customWidth="1"/>
    <col min="11280" max="11280" width="3.140625" style="1" customWidth="1"/>
    <col min="11281" max="11520" width="9.140625" style="1"/>
    <col min="11521" max="11521" width="1.28515625" style="1" customWidth="1"/>
    <col min="11522" max="11522" width="4.7109375" style="1" customWidth="1"/>
    <col min="11523" max="11523" width="16.85546875" style="1" customWidth="1"/>
    <col min="11524" max="11524" width="55.42578125" style="1" customWidth="1"/>
    <col min="11525" max="11527" width="16" style="1" customWidth="1"/>
    <col min="11528" max="11528" width="15.42578125" style="1" customWidth="1"/>
    <col min="11529" max="11529" width="16" style="1" customWidth="1"/>
    <col min="11530" max="11530" width="9.5703125" style="1" customWidth="1"/>
    <col min="11531" max="11531" width="12.42578125" style="1" customWidth="1"/>
    <col min="11532" max="11534" width="11.42578125" style="1" customWidth="1"/>
    <col min="11535" max="11535" width="4.42578125" style="1" bestFit="1" customWidth="1"/>
    <col min="11536" max="11536" width="3.140625" style="1" customWidth="1"/>
    <col min="11537" max="11776" width="9.140625" style="1"/>
    <col min="11777" max="11777" width="1.28515625" style="1" customWidth="1"/>
    <col min="11778" max="11778" width="4.7109375" style="1" customWidth="1"/>
    <col min="11779" max="11779" width="16.85546875" style="1" customWidth="1"/>
    <col min="11780" max="11780" width="55.42578125" style="1" customWidth="1"/>
    <col min="11781" max="11783" width="16" style="1" customWidth="1"/>
    <col min="11784" max="11784" width="15.42578125" style="1" customWidth="1"/>
    <col min="11785" max="11785" width="16" style="1" customWidth="1"/>
    <col min="11786" max="11786" width="9.5703125" style="1" customWidth="1"/>
    <col min="11787" max="11787" width="12.42578125" style="1" customWidth="1"/>
    <col min="11788" max="11790" width="11.42578125" style="1" customWidth="1"/>
    <col min="11791" max="11791" width="4.42578125" style="1" bestFit="1" customWidth="1"/>
    <col min="11792" max="11792" width="3.140625" style="1" customWidth="1"/>
    <col min="11793" max="12032" width="9.140625" style="1"/>
    <col min="12033" max="12033" width="1.28515625" style="1" customWidth="1"/>
    <col min="12034" max="12034" width="4.7109375" style="1" customWidth="1"/>
    <col min="12035" max="12035" width="16.85546875" style="1" customWidth="1"/>
    <col min="12036" max="12036" width="55.42578125" style="1" customWidth="1"/>
    <col min="12037" max="12039" width="16" style="1" customWidth="1"/>
    <col min="12040" max="12040" width="15.42578125" style="1" customWidth="1"/>
    <col min="12041" max="12041" width="16" style="1" customWidth="1"/>
    <col min="12042" max="12042" width="9.5703125" style="1" customWidth="1"/>
    <col min="12043" max="12043" width="12.42578125" style="1" customWidth="1"/>
    <col min="12044" max="12046" width="11.42578125" style="1" customWidth="1"/>
    <col min="12047" max="12047" width="4.42578125" style="1" bestFit="1" customWidth="1"/>
    <col min="12048" max="12048" width="3.140625" style="1" customWidth="1"/>
    <col min="12049" max="12288" width="9.140625" style="1"/>
    <col min="12289" max="12289" width="1.28515625" style="1" customWidth="1"/>
    <col min="12290" max="12290" width="4.7109375" style="1" customWidth="1"/>
    <col min="12291" max="12291" width="16.85546875" style="1" customWidth="1"/>
    <col min="12292" max="12292" width="55.42578125" style="1" customWidth="1"/>
    <col min="12293" max="12295" width="16" style="1" customWidth="1"/>
    <col min="12296" max="12296" width="15.42578125" style="1" customWidth="1"/>
    <col min="12297" max="12297" width="16" style="1" customWidth="1"/>
    <col min="12298" max="12298" width="9.5703125" style="1" customWidth="1"/>
    <col min="12299" max="12299" width="12.42578125" style="1" customWidth="1"/>
    <col min="12300" max="12302" width="11.42578125" style="1" customWidth="1"/>
    <col min="12303" max="12303" width="4.42578125" style="1" bestFit="1" customWidth="1"/>
    <col min="12304" max="12304" width="3.140625" style="1" customWidth="1"/>
    <col min="12305" max="12544" width="9.140625" style="1"/>
    <col min="12545" max="12545" width="1.28515625" style="1" customWidth="1"/>
    <col min="12546" max="12546" width="4.7109375" style="1" customWidth="1"/>
    <col min="12547" max="12547" width="16.85546875" style="1" customWidth="1"/>
    <col min="12548" max="12548" width="55.42578125" style="1" customWidth="1"/>
    <col min="12549" max="12551" width="16" style="1" customWidth="1"/>
    <col min="12552" max="12552" width="15.42578125" style="1" customWidth="1"/>
    <col min="12553" max="12553" width="16" style="1" customWidth="1"/>
    <col min="12554" max="12554" width="9.5703125" style="1" customWidth="1"/>
    <col min="12555" max="12555" width="12.42578125" style="1" customWidth="1"/>
    <col min="12556" max="12558" width="11.42578125" style="1" customWidth="1"/>
    <col min="12559" max="12559" width="4.42578125" style="1" bestFit="1" customWidth="1"/>
    <col min="12560" max="12560" width="3.140625" style="1" customWidth="1"/>
    <col min="12561" max="12800" width="9.140625" style="1"/>
    <col min="12801" max="12801" width="1.28515625" style="1" customWidth="1"/>
    <col min="12802" max="12802" width="4.7109375" style="1" customWidth="1"/>
    <col min="12803" max="12803" width="16.85546875" style="1" customWidth="1"/>
    <col min="12804" max="12804" width="55.42578125" style="1" customWidth="1"/>
    <col min="12805" max="12807" width="16" style="1" customWidth="1"/>
    <col min="12808" max="12808" width="15.42578125" style="1" customWidth="1"/>
    <col min="12809" max="12809" width="16" style="1" customWidth="1"/>
    <col min="12810" max="12810" width="9.5703125" style="1" customWidth="1"/>
    <col min="12811" max="12811" width="12.42578125" style="1" customWidth="1"/>
    <col min="12812" max="12814" width="11.42578125" style="1" customWidth="1"/>
    <col min="12815" max="12815" width="4.42578125" style="1" bestFit="1" customWidth="1"/>
    <col min="12816" max="12816" width="3.140625" style="1" customWidth="1"/>
    <col min="12817" max="13056" width="9.140625" style="1"/>
    <col min="13057" max="13057" width="1.28515625" style="1" customWidth="1"/>
    <col min="13058" max="13058" width="4.7109375" style="1" customWidth="1"/>
    <col min="13059" max="13059" width="16.85546875" style="1" customWidth="1"/>
    <col min="13060" max="13060" width="55.42578125" style="1" customWidth="1"/>
    <col min="13061" max="13063" width="16" style="1" customWidth="1"/>
    <col min="13064" max="13064" width="15.42578125" style="1" customWidth="1"/>
    <col min="13065" max="13065" width="16" style="1" customWidth="1"/>
    <col min="13066" max="13066" width="9.5703125" style="1" customWidth="1"/>
    <col min="13067" max="13067" width="12.42578125" style="1" customWidth="1"/>
    <col min="13068" max="13070" width="11.42578125" style="1" customWidth="1"/>
    <col min="13071" max="13071" width="4.42578125" style="1" bestFit="1" customWidth="1"/>
    <col min="13072" max="13072" width="3.140625" style="1" customWidth="1"/>
    <col min="13073" max="13312" width="9.140625" style="1"/>
    <col min="13313" max="13313" width="1.28515625" style="1" customWidth="1"/>
    <col min="13314" max="13314" width="4.7109375" style="1" customWidth="1"/>
    <col min="13315" max="13315" width="16.85546875" style="1" customWidth="1"/>
    <col min="13316" max="13316" width="55.42578125" style="1" customWidth="1"/>
    <col min="13317" max="13319" width="16" style="1" customWidth="1"/>
    <col min="13320" max="13320" width="15.42578125" style="1" customWidth="1"/>
    <col min="13321" max="13321" width="16" style="1" customWidth="1"/>
    <col min="13322" max="13322" width="9.5703125" style="1" customWidth="1"/>
    <col min="13323" max="13323" width="12.42578125" style="1" customWidth="1"/>
    <col min="13324" max="13326" width="11.42578125" style="1" customWidth="1"/>
    <col min="13327" max="13327" width="4.42578125" style="1" bestFit="1" customWidth="1"/>
    <col min="13328" max="13328" width="3.140625" style="1" customWidth="1"/>
    <col min="13329" max="13568" width="9.140625" style="1"/>
    <col min="13569" max="13569" width="1.28515625" style="1" customWidth="1"/>
    <col min="13570" max="13570" width="4.7109375" style="1" customWidth="1"/>
    <col min="13571" max="13571" width="16.85546875" style="1" customWidth="1"/>
    <col min="13572" max="13572" width="55.42578125" style="1" customWidth="1"/>
    <col min="13573" max="13575" width="16" style="1" customWidth="1"/>
    <col min="13576" max="13576" width="15.42578125" style="1" customWidth="1"/>
    <col min="13577" max="13577" width="16" style="1" customWidth="1"/>
    <col min="13578" max="13578" width="9.5703125" style="1" customWidth="1"/>
    <col min="13579" max="13579" width="12.42578125" style="1" customWidth="1"/>
    <col min="13580" max="13582" width="11.42578125" style="1" customWidth="1"/>
    <col min="13583" max="13583" width="4.42578125" style="1" bestFit="1" customWidth="1"/>
    <col min="13584" max="13584" width="3.140625" style="1" customWidth="1"/>
    <col min="13585" max="13824" width="9.140625" style="1"/>
    <col min="13825" max="13825" width="1.28515625" style="1" customWidth="1"/>
    <col min="13826" max="13826" width="4.7109375" style="1" customWidth="1"/>
    <col min="13827" max="13827" width="16.85546875" style="1" customWidth="1"/>
    <col min="13828" max="13828" width="55.42578125" style="1" customWidth="1"/>
    <col min="13829" max="13831" width="16" style="1" customWidth="1"/>
    <col min="13832" max="13832" width="15.42578125" style="1" customWidth="1"/>
    <col min="13833" max="13833" width="16" style="1" customWidth="1"/>
    <col min="13834" max="13834" width="9.5703125" style="1" customWidth="1"/>
    <col min="13835" max="13835" width="12.42578125" style="1" customWidth="1"/>
    <col min="13836" max="13838" width="11.42578125" style="1" customWidth="1"/>
    <col min="13839" max="13839" width="4.42578125" style="1" bestFit="1" customWidth="1"/>
    <col min="13840" max="13840" width="3.140625" style="1" customWidth="1"/>
    <col min="13841" max="14080" width="9.140625" style="1"/>
    <col min="14081" max="14081" width="1.28515625" style="1" customWidth="1"/>
    <col min="14082" max="14082" width="4.7109375" style="1" customWidth="1"/>
    <col min="14083" max="14083" width="16.85546875" style="1" customWidth="1"/>
    <col min="14084" max="14084" width="55.42578125" style="1" customWidth="1"/>
    <col min="14085" max="14087" width="16" style="1" customWidth="1"/>
    <col min="14088" max="14088" width="15.42578125" style="1" customWidth="1"/>
    <col min="14089" max="14089" width="16" style="1" customWidth="1"/>
    <col min="14090" max="14090" width="9.5703125" style="1" customWidth="1"/>
    <col min="14091" max="14091" width="12.42578125" style="1" customWidth="1"/>
    <col min="14092" max="14094" width="11.42578125" style="1" customWidth="1"/>
    <col min="14095" max="14095" width="4.42578125" style="1" bestFit="1" customWidth="1"/>
    <col min="14096" max="14096" width="3.140625" style="1" customWidth="1"/>
    <col min="14097" max="14336" width="9.140625" style="1"/>
    <col min="14337" max="14337" width="1.28515625" style="1" customWidth="1"/>
    <col min="14338" max="14338" width="4.7109375" style="1" customWidth="1"/>
    <col min="14339" max="14339" width="16.85546875" style="1" customWidth="1"/>
    <col min="14340" max="14340" width="55.42578125" style="1" customWidth="1"/>
    <col min="14341" max="14343" width="16" style="1" customWidth="1"/>
    <col min="14344" max="14344" width="15.42578125" style="1" customWidth="1"/>
    <col min="14345" max="14345" width="16" style="1" customWidth="1"/>
    <col min="14346" max="14346" width="9.5703125" style="1" customWidth="1"/>
    <col min="14347" max="14347" width="12.42578125" style="1" customWidth="1"/>
    <col min="14348" max="14350" width="11.42578125" style="1" customWidth="1"/>
    <col min="14351" max="14351" width="4.42578125" style="1" bestFit="1" customWidth="1"/>
    <col min="14352" max="14352" width="3.140625" style="1" customWidth="1"/>
    <col min="14353" max="14592" width="9.140625" style="1"/>
    <col min="14593" max="14593" width="1.28515625" style="1" customWidth="1"/>
    <col min="14594" max="14594" width="4.7109375" style="1" customWidth="1"/>
    <col min="14595" max="14595" width="16.85546875" style="1" customWidth="1"/>
    <col min="14596" max="14596" width="55.42578125" style="1" customWidth="1"/>
    <col min="14597" max="14599" width="16" style="1" customWidth="1"/>
    <col min="14600" max="14600" width="15.42578125" style="1" customWidth="1"/>
    <col min="14601" max="14601" width="16" style="1" customWidth="1"/>
    <col min="14602" max="14602" width="9.5703125" style="1" customWidth="1"/>
    <col min="14603" max="14603" width="12.42578125" style="1" customWidth="1"/>
    <col min="14604" max="14606" width="11.42578125" style="1" customWidth="1"/>
    <col min="14607" max="14607" width="4.42578125" style="1" bestFit="1" customWidth="1"/>
    <col min="14608" max="14608" width="3.140625" style="1" customWidth="1"/>
    <col min="14609" max="14848" width="9.140625" style="1"/>
    <col min="14849" max="14849" width="1.28515625" style="1" customWidth="1"/>
    <col min="14850" max="14850" width="4.7109375" style="1" customWidth="1"/>
    <col min="14851" max="14851" width="16.85546875" style="1" customWidth="1"/>
    <col min="14852" max="14852" width="55.42578125" style="1" customWidth="1"/>
    <col min="14853" max="14855" width="16" style="1" customWidth="1"/>
    <col min="14856" max="14856" width="15.42578125" style="1" customWidth="1"/>
    <col min="14857" max="14857" width="16" style="1" customWidth="1"/>
    <col min="14858" max="14858" width="9.5703125" style="1" customWidth="1"/>
    <col min="14859" max="14859" width="12.42578125" style="1" customWidth="1"/>
    <col min="14860" max="14862" width="11.42578125" style="1" customWidth="1"/>
    <col min="14863" max="14863" width="4.42578125" style="1" bestFit="1" customWidth="1"/>
    <col min="14864" max="14864" width="3.140625" style="1" customWidth="1"/>
    <col min="14865" max="15104" width="9.140625" style="1"/>
    <col min="15105" max="15105" width="1.28515625" style="1" customWidth="1"/>
    <col min="15106" max="15106" width="4.7109375" style="1" customWidth="1"/>
    <col min="15107" max="15107" width="16.85546875" style="1" customWidth="1"/>
    <col min="15108" max="15108" width="55.42578125" style="1" customWidth="1"/>
    <col min="15109" max="15111" width="16" style="1" customWidth="1"/>
    <col min="15112" max="15112" width="15.42578125" style="1" customWidth="1"/>
    <col min="15113" max="15113" width="16" style="1" customWidth="1"/>
    <col min="15114" max="15114" width="9.5703125" style="1" customWidth="1"/>
    <col min="15115" max="15115" width="12.42578125" style="1" customWidth="1"/>
    <col min="15116" max="15118" width="11.42578125" style="1" customWidth="1"/>
    <col min="15119" max="15119" width="4.42578125" style="1" bestFit="1" customWidth="1"/>
    <col min="15120" max="15120" width="3.140625" style="1" customWidth="1"/>
    <col min="15121" max="15360" width="9.140625" style="1"/>
    <col min="15361" max="15361" width="1.28515625" style="1" customWidth="1"/>
    <col min="15362" max="15362" width="4.7109375" style="1" customWidth="1"/>
    <col min="15363" max="15363" width="16.85546875" style="1" customWidth="1"/>
    <col min="15364" max="15364" width="55.42578125" style="1" customWidth="1"/>
    <col min="15365" max="15367" width="16" style="1" customWidth="1"/>
    <col min="15368" max="15368" width="15.42578125" style="1" customWidth="1"/>
    <col min="15369" max="15369" width="16" style="1" customWidth="1"/>
    <col min="15370" max="15370" width="9.5703125" style="1" customWidth="1"/>
    <col min="15371" max="15371" width="12.42578125" style="1" customWidth="1"/>
    <col min="15372" max="15374" width="11.42578125" style="1" customWidth="1"/>
    <col min="15375" max="15375" width="4.42578125" style="1" bestFit="1" customWidth="1"/>
    <col min="15376" max="15376" width="3.140625" style="1" customWidth="1"/>
    <col min="15377" max="15616" width="9.140625" style="1"/>
    <col min="15617" max="15617" width="1.28515625" style="1" customWidth="1"/>
    <col min="15618" max="15618" width="4.7109375" style="1" customWidth="1"/>
    <col min="15619" max="15619" width="16.85546875" style="1" customWidth="1"/>
    <col min="15620" max="15620" width="55.42578125" style="1" customWidth="1"/>
    <col min="15621" max="15623" width="16" style="1" customWidth="1"/>
    <col min="15624" max="15624" width="15.42578125" style="1" customWidth="1"/>
    <col min="15625" max="15625" width="16" style="1" customWidth="1"/>
    <col min="15626" max="15626" width="9.5703125" style="1" customWidth="1"/>
    <col min="15627" max="15627" width="12.42578125" style="1" customWidth="1"/>
    <col min="15628" max="15630" width="11.42578125" style="1" customWidth="1"/>
    <col min="15631" max="15631" width="4.42578125" style="1" bestFit="1" customWidth="1"/>
    <col min="15632" max="15632" width="3.140625" style="1" customWidth="1"/>
    <col min="15633" max="15872" width="9.140625" style="1"/>
    <col min="15873" max="15873" width="1.28515625" style="1" customWidth="1"/>
    <col min="15874" max="15874" width="4.7109375" style="1" customWidth="1"/>
    <col min="15875" max="15875" width="16.85546875" style="1" customWidth="1"/>
    <col min="15876" max="15876" width="55.42578125" style="1" customWidth="1"/>
    <col min="15877" max="15879" width="16" style="1" customWidth="1"/>
    <col min="15880" max="15880" width="15.42578125" style="1" customWidth="1"/>
    <col min="15881" max="15881" width="16" style="1" customWidth="1"/>
    <col min="15882" max="15882" width="9.5703125" style="1" customWidth="1"/>
    <col min="15883" max="15883" width="12.42578125" style="1" customWidth="1"/>
    <col min="15884" max="15886" width="11.42578125" style="1" customWidth="1"/>
    <col min="15887" max="15887" width="4.42578125" style="1" bestFit="1" customWidth="1"/>
    <col min="15888" max="15888" width="3.140625" style="1" customWidth="1"/>
    <col min="15889" max="16128" width="9.140625" style="1"/>
    <col min="16129" max="16129" width="1.28515625" style="1" customWidth="1"/>
    <col min="16130" max="16130" width="4.7109375" style="1" customWidth="1"/>
    <col min="16131" max="16131" width="16.85546875" style="1" customWidth="1"/>
    <col min="16132" max="16132" width="55.42578125" style="1" customWidth="1"/>
    <col min="16133" max="16135" width="16" style="1" customWidth="1"/>
    <col min="16136" max="16136" width="15.42578125" style="1" customWidth="1"/>
    <col min="16137" max="16137" width="16" style="1" customWidth="1"/>
    <col min="16138" max="16138" width="9.5703125" style="1" customWidth="1"/>
    <col min="16139" max="16139" width="12.42578125" style="1" customWidth="1"/>
    <col min="16140" max="16142" width="11.42578125" style="1" customWidth="1"/>
    <col min="16143" max="16143" width="4.42578125" style="1" bestFit="1" customWidth="1"/>
    <col min="16144" max="16144" width="3.140625" style="1" customWidth="1"/>
    <col min="16145" max="16384" width="9.140625" style="1"/>
  </cols>
  <sheetData>
    <row r="1" spans="2:16" hidden="1" x14ac:dyDescent="0.25"/>
    <row r="2" spans="2:16" ht="15.75" hidden="1" x14ac:dyDescent="0.25">
      <c r="I2" s="6" t="s">
        <v>0</v>
      </c>
      <c r="J2" s="6"/>
    </row>
    <row r="3" spans="2:16" ht="15.75" hidden="1" x14ac:dyDescent="0.25">
      <c r="I3" s="6" t="s">
        <v>1</v>
      </c>
      <c r="J3" s="6"/>
    </row>
    <row r="4" spans="2:16" ht="18.75" hidden="1" x14ac:dyDescent="0.25">
      <c r="E4" s="7" t="s">
        <v>2</v>
      </c>
    </row>
    <row r="5" spans="2:16" ht="15" x14ac:dyDescent="0.25">
      <c r="F5" s="8"/>
      <c r="G5" s="8"/>
      <c r="H5" s="8"/>
      <c r="I5" s="74" t="s">
        <v>68</v>
      </c>
      <c r="J5" s="8"/>
    </row>
    <row r="6" spans="2:16" ht="19.5" customHeight="1" x14ac:dyDescent="0.25">
      <c r="D6" s="9"/>
      <c r="F6" s="10"/>
      <c r="G6" s="10"/>
      <c r="H6" s="75"/>
      <c r="I6" s="74" t="s">
        <v>69</v>
      </c>
      <c r="J6" s="11"/>
    </row>
    <row r="7" spans="2:16" ht="16.5" customHeight="1" x14ac:dyDescent="0.25">
      <c r="D7" s="9"/>
      <c r="E7" s="12"/>
      <c r="F7" s="13"/>
      <c r="G7" s="14"/>
      <c r="I7" s="76" t="s">
        <v>70</v>
      </c>
      <c r="M7" s="15"/>
      <c r="N7" s="16"/>
      <c r="O7" s="16"/>
      <c r="P7" s="16"/>
    </row>
    <row r="8" spans="2:16" ht="15" customHeight="1" x14ac:dyDescent="0.25">
      <c r="D8" s="17"/>
      <c r="E8" s="18"/>
      <c r="F8" s="18"/>
      <c r="G8" s="18"/>
      <c r="I8" s="74" t="s">
        <v>3</v>
      </c>
      <c r="J8" s="19"/>
      <c r="M8" s="20"/>
      <c r="N8" s="21"/>
      <c r="O8" s="21"/>
      <c r="P8" s="21"/>
    </row>
    <row r="9" spans="2:16" ht="12.75" customHeight="1" x14ac:dyDescent="0.25">
      <c r="D9" s="9"/>
      <c r="F9" s="3"/>
      <c r="I9" s="77"/>
      <c r="M9" s="20"/>
      <c r="N9" s="21"/>
      <c r="O9" s="21"/>
      <c r="P9" s="21"/>
    </row>
    <row r="10" spans="2:16" s="18" customFormat="1" ht="14.25" customHeight="1" x14ac:dyDescent="0.25">
      <c r="E10" s="22"/>
      <c r="F10" s="22"/>
      <c r="G10" s="22"/>
      <c r="I10" s="95">
        <v>45666</v>
      </c>
      <c r="J10" s="22"/>
      <c r="K10" s="23"/>
      <c r="M10" s="20"/>
      <c r="N10" s="21"/>
      <c r="O10" s="21"/>
      <c r="P10" s="21"/>
    </row>
    <row r="11" spans="2:16" ht="14.25" customHeight="1" thickBot="1" x14ac:dyDescent="0.3">
      <c r="D11" s="24"/>
      <c r="F11" s="25"/>
      <c r="G11" s="25"/>
      <c r="H11" s="26"/>
      <c r="I11" s="26"/>
      <c r="J11" s="26"/>
      <c r="K11" s="27"/>
      <c r="M11" s="28"/>
    </row>
    <row r="12" spans="2:16" ht="15.75" customHeight="1" thickTop="1" thickBot="1" x14ac:dyDescent="0.3">
      <c r="B12" s="29"/>
      <c r="C12" s="30" t="s">
        <v>4</v>
      </c>
      <c r="D12" s="31" t="s">
        <v>5</v>
      </c>
      <c r="E12" s="96" t="s">
        <v>6</v>
      </c>
      <c r="F12" s="96"/>
      <c r="G12" s="96"/>
      <c r="H12" s="96"/>
      <c r="I12" s="96"/>
      <c r="J12" s="32"/>
      <c r="K12" s="22"/>
      <c r="M12" s="28"/>
    </row>
    <row r="13" spans="2:16" ht="15.75" customHeight="1" thickTop="1" thickBot="1" x14ac:dyDescent="0.3">
      <c r="B13" s="33"/>
      <c r="C13" s="30" t="s">
        <v>7</v>
      </c>
      <c r="D13" s="31" t="s">
        <v>79</v>
      </c>
      <c r="E13" s="97" t="s">
        <v>8</v>
      </c>
      <c r="F13" s="98"/>
      <c r="G13" s="98"/>
      <c r="H13" s="98"/>
      <c r="I13" s="98"/>
      <c r="J13" s="34"/>
      <c r="K13" s="35"/>
      <c r="M13" s="28"/>
    </row>
    <row r="14" spans="2:16" ht="15.75" customHeight="1" thickTop="1" thickBot="1" x14ac:dyDescent="0.35">
      <c r="C14" s="30" t="s">
        <v>9</v>
      </c>
      <c r="D14" s="31"/>
      <c r="E14" s="36"/>
      <c r="F14" s="22"/>
      <c r="G14" s="22"/>
      <c r="H14" s="22"/>
      <c r="I14" s="22"/>
      <c r="J14" s="22"/>
      <c r="K14" s="22"/>
      <c r="M14" s="28"/>
    </row>
    <row r="15" spans="2:16" ht="15.75" customHeight="1" thickTop="1" thickBot="1" x14ac:dyDescent="0.35">
      <c r="C15" s="30" t="s">
        <v>10</v>
      </c>
      <c r="D15" s="31"/>
      <c r="E15" s="36"/>
      <c r="F15" s="22"/>
      <c r="G15" s="22"/>
      <c r="H15" s="22"/>
      <c r="I15" s="22"/>
      <c r="J15" s="22"/>
      <c r="K15" s="22"/>
      <c r="M15" s="28"/>
    </row>
    <row r="16" spans="2:16" ht="15.75" customHeight="1" thickTop="1" thickBot="1" x14ac:dyDescent="0.35">
      <c r="C16" s="30" t="s">
        <v>11</v>
      </c>
      <c r="D16" s="31" t="s">
        <v>12</v>
      </c>
      <c r="E16" s="36"/>
      <c r="F16" s="22"/>
      <c r="G16" s="22"/>
      <c r="H16" s="22"/>
      <c r="I16" s="22"/>
      <c r="J16" s="22"/>
      <c r="K16" s="22"/>
      <c r="M16" s="28"/>
    </row>
    <row r="17" spans="2:19" ht="15.75" customHeight="1" thickTop="1" thickBot="1" x14ac:dyDescent="0.35">
      <c r="C17" s="30" t="s">
        <v>13</v>
      </c>
      <c r="D17" s="31" t="s">
        <v>14</v>
      </c>
      <c r="E17" s="36"/>
      <c r="F17" s="22"/>
      <c r="G17" s="22"/>
      <c r="H17" s="22"/>
      <c r="I17" s="22"/>
      <c r="J17" s="22"/>
      <c r="K17" s="22"/>
      <c r="M17" s="28"/>
    </row>
    <row r="18" spans="2:19" ht="8.25" customHeight="1" thickTop="1" x14ac:dyDescent="0.3">
      <c r="C18" s="22"/>
      <c r="D18" s="37"/>
      <c r="E18" s="36"/>
      <c r="F18" s="22"/>
      <c r="G18" s="22"/>
      <c r="H18" s="22"/>
      <c r="I18" s="22"/>
      <c r="J18" s="22"/>
      <c r="K18" s="22"/>
      <c r="M18" s="28"/>
    </row>
    <row r="19" spans="2:19" ht="34.5" customHeight="1" x14ac:dyDescent="0.25">
      <c r="B19" s="78" t="s">
        <v>15</v>
      </c>
      <c r="C19" s="78" t="s">
        <v>16</v>
      </c>
      <c r="D19" s="78" t="s">
        <v>17</v>
      </c>
      <c r="E19" s="78" t="s">
        <v>18</v>
      </c>
      <c r="F19" s="79" t="s">
        <v>19</v>
      </c>
      <c r="G19" s="78" t="s">
        <v>71</v>
      </c>
      <c r="H19" s="78" t="s">
        <v>20</v>
      </c>
      <c r="I19" s="78" t="s">
        <v>21</v>
      </c>
      <c r="J19" s="38"/>
      <c r="K19" s="39" t="s">
        <v>22</v>
      </c>
      <c r="L19" s="39" t="s">
        <v>23</v>
      </c>
      <c r="M19" s="39" t="s">
        <v>24</v>
      </c>
      <c r="N19" s="39" t="s">
        <v>25</v>
      </c>
      <c r="O19" s="40"/>
      <c r="P19" s="40"/>
      <c r="Q19" s="40"/>
      <c r="R19" s="40"/>
      <c r="S19" s="40"/>
    </row>
    <row r="20" spans="2:19" ht="33.75" customHeight="1" x14ac:dyDescent="0.25">
      <c r="B20" s="80">
        <v>1</v>
      </c>
      <c r="C20" s="81"/>
      <c r="D20" s="82" t="s">
        <v>26</v>
      </c>
      <c r="E20" s="83" t="s">
        <v>27</v>
      </c>
      <c r="F20" s="93">
        <v>5500</v>
      </c>
      <c r="G20" s="84">
        <f>IF($H20&gt;0,IF($F$38&gt;=1200000,$F20/100*78,IF($F$38&gt;=900000,$F20/100*81,IF($F$38&gt;=600000,$F20/100*84,IF($F$38&gt;=300000,$F20/100*87,$F20)))),0)</f>
        <v>0</v>
      </c>
      <c r="H20" s="85">
        <v>0</v>
      </c>
      <c r="I20" s="86">
        <f>G20*H20</f>
        <v>0</v>
      </c>
      <c r="J20" s="41"/>
      <c r="K20" s="42">
        <f>H20*M20</f>
        <v>0</v>
      </c>
      <c r="L20" s="43">
        <f>H20*N20</f>
        <v>0</v>
      </c>
      <c r="M20" s="44">
        <f>1.8*0.91*0.025</f>
        <v>4.0950000000000007E-2</v>
      </c>
      <c r="N20" s="45">
        <v>14</v>
      </c>
      <c r="O20" s="1"/>
      <c r="P20" s="1"/>
    </row>
    <row r="21" spans="2:19" ht="33.75" customHeight="1" x14ac:dyDescent="0.25">
      <c r="B21" s="80">
        <f>B20+1</f>
        <v>2</v>
      </c>
      <c r="C21" s="81"/>
      <c r="D21" s="87" t="s">
        <v>28</v>
      </c>
      <c r="E21" s="83" t="s">
        <v>29</v>
      </c>
      <c r="F21" s="93">
        <v>2500</v>
      </c>
      <c r="G21" s="84">
        <f>IF($H21&gt;0,IF($F$37&gt;=1200000,$F21/100*78,IF($F$37&gt;=900000,$F21/100*81,IF($F$37&gt;=600000,$F21/100*84,IF($F$37&gt;=300000,$F21/100*87,$F21)))),0)</f>
        <v>0</v>
      </c>
      <c r="H21" s="85">
        <v>0</v>
      </c>
      <c r="I21" s="86">
        <f t="shared" ref="I21:I37" si="0">G21*H21</f>
        <v>0</v>
      </c>
      <c r="J21" s="41"/>
      <c r="K21" s="42">
        <f t="shared" ref="K21:K37" si="1">H21*M21</f>
        <v>0</v>
      </c>
      <c r="L21" s="43">
        <f t="shared" ref="L21:L37" si="2">H21*N21</f>
        <v>0</v>
      </c>
      <c r="M21" s="44">
        <f>0.6*0.91*0.025</f>
        <v>1.3650000000000002E-2</v>
      </c>
      <c r="N21" s="45">
        <v>4</v>
      </c>
      <c r="O21" s="1"/>
      <c r="P21" s="1"/>
    </row>
    <row r="22" spans="2:19" ht="65.25" customHeight="1" x14ac:dyDescent="0.25">
      <c r="B22" s="80">
        <f>B21+1</f>
        <v>3</v>
      </c>
      <c r="C22" s="81"/>
      <c r="D22" s="88" t="s">
        <v>30</v>
      </c>
      <c r="E22" s="83" t="s">
        <v>31</v>
      </c>
      <c r="F22" s="93">
        <v>9000</v>
      </c>
      <c r="G22" s="84">
        <f t="shared" ref="G22:G37" si="3">IF($H22&gt;0,IF($F$37&gt;=1200000,$F22/100*78,IF($F$37&gt;=900000,$F22/100*81,IF($F$37&gt;=600000,$F22/100*84,IF($F$37&gt;=300000,$F22/100*87,$F22)))),0)</f>
        <v>0</v>
      </c>
      <c r="H22" s="85">
        <v>0</v>
      </c>
      <c r="I22" s="86">
        <f t="shared" si="0"/>
        <v>0</v>
      </c>
      <c r="J22" s="41"/>
      <c r="K22" s="42">
        <f t="shared" si="1"/>
        <v>0</v>
      </c>
      <c r="L22" s="43">
        <f t="shared" si="2"/>
        <v>0</v>
      </c>
      <c r="M22" s="44">
        <f>1.51*0.91*0.05</f>
        <v>6.8705000000000002E-2</v>
      </c>
      <c r="N22" s="45">
        <v>25</v>
      </c>
      <c r="O22" s="1"/>
      <c r="P22" s="1"/>
    </row>
    <row r="23" spans="2:19" ht="30" customHeight="1" x14ac:dyDescent="0.25">
      <c r="B23" s="80">
        <f t="shared" ref="B23:B37" si="4">B22+1</f>
        <v>4</v>
      </c>
      <c r="C23" s="99"/>
      <c r="D23" s="82" t="s">
        <v>32</v>
      </c>
      <c r="E23" s="83" t="s">
        <v>33</v>
      </c>
      <c r="F23" s="105" t="s">
        <v>74</v>
      </c>
      <c r="G23" s="84"/>
      <c r="H23" s="85">
        <v>0</v>
      </c>
      <c r="I23" s="86">
        <f t="shared" si="0"/>
        <v>0</v>
      </c>
      <c r="J23" s="41"/>
      <c r="K23" s="42">
        <f t="shared" si="1"/>
        <v>0</v>
      </c>
      <c r="L23" s="43">
        <f t="shared" si="2"/>
        <v>0</v>
      </c>
      <c r="M23" s="44">
        <f>0.14</f>
        <v>0.14000000000000001</v>
      </c>
      <c r="N23" s="44">
        <v>42</v>
      </c>
      <c r="O23" s="1"/>
      <c r="P23" s="1"/>
      <c r="Q23" s="1" t="s">
        <v>34</v>
      </c>
    </row>
    <row r="24" spans="2:19" ht="30" customHeight="1" x14ac:dyDescent="0.25">
      <c r="B24" s="80">
        <f t="shared" si="4"/>
        <v>5</v>
      </c>
      <c r="C24" s="100"/>
      <c r="D24" s="82" t="s">
        <v>35</v>
      </c>
      <c r="E24" s="83" t="s">
        <v>36</v>
      </c>
      <c r="F24" s="106"/>
      <c r="G24" s="84"/>
      <c r="H24" s="85">
        <v>0</v>
      </c>
      <c r="I24" s="86">
        <f t="shared" si="0"/>
        <v>0</v>
      </c>
      <c r="J24" s="41"/>
      <c r="K24" s="42">
        <f t="shared" si="1"/>
        <v>0</v>
      </c>
      <c r="L24" s="43">
        <f t="shared" si="2"/>
        <v>0</v>
      </c>
      <c r="M24" s="44">
        <v>0.22</v>
      </c>
      <c r="N24" s="44">
        <v>59</v>
      </c>
      <c r="O24" s="1"/>
      <c r="P24" s="1"/>
    </row>
    <row r="25" spans="2:19" ht="30" customHeight="1" x14ac:dyDescent="0.25">
      <c r="B25" s="80">
        <f t="shared" si="4"/>
        <v>6</v>
      </c>
      <c r="C25" s="99"/>
      <c r="D25" s="87" t="s">
        <v>77</v>
      </c>
      <c r="E25" s="83" t="s">
        <v>75</v>
      </c>
      <c r="F25" s="105" t="s">
        <v>74</v>
      </c>
      <c r="G25" s="84"/>
      <c r="H25" s="85">
        <v>0</v>
      </c>
      <c r="I25" s="86">
        <f t="shared" si="0"/>
        <v>0</v>
      </c>
      <c r="J25" s="41"/>
      <c r="K25" s="42">
        <f t="shared" si="1"/>
        <v>0</v>
      </c>
      <c r="L25" s="43">
        <f t="shared" si="2"/>
        <v>0</v>
      </c>
      <c r="M25" s="44">
        <f>0.14</f>
        <v>0.14000000000000001</v>
      </c>
      <c r="N25" s="44">
        <v>42</v>
      </c>
      <c r="O25" s="1"/>
      <c r="P25" s="1"/>
      <c r="Q25" s="1" t="s">
        <v>34</v>
      </c>
    </row>
    <row r="26" spans="2:19" ht="30" customHeight="1" x14ac:dyDescent="0.25">
      <c r="B26" s="80">
        <f t="shared" si="4"/>
        <v>7</v>
      </c>
      <c r="C26" s="100"/>
      <c r="D26" s="87" t="s">
        <v>78</v>
      </c>
      <c r="E26" s="83" t="s">
        <v>76</v>
      </c>
      <c r="F26" s="106"/>
      <c r="G26" s="84"/>
      <c r="H26" s="85">
        <v>0</v>
      </c>
      <c r="I26" s="86">
        <f t="shared" si="0"/>
        <v>0</v>
      </c>
      <c r="J26" s="41"/>
      <c r="K26" s="42">
        <f t="shared" si="1"/>
        <v>0</v>
      </c>
      <c r="L26" s="43">
        <f t="shared" si="2"/>
        <v>0</v>
      </c>
      <c r="M26" s="44">
        <v>0.22</v>
      </c>
      <c r="N26" s="44">
        <v>59</v>
      </c>
      <c r="O26" s="1"/>
      <c r="P26" s="1"/>
    </row>
    <row r="27" spans="2:19" ht="63" customHeight="1" x14ac:dyDescent="0.25">
      <c r="B27" s="80">
        <f t="shared" si="4"/>
        <v>8</v>
      </c>
      <c r="C27" s="89"/>
      <c r="D27" s="87" t="s">
        <v>37</v>
      </c>
      <c r="E27" s="83" t="s">
        <v>38</v>
      </c>
      <c r="F27" s="93">
        <v>5800</v>
      </c>
      <c r="G27" s="84">
        <f t="shared" si="3"/>
        <v>0</v>
      </c>
      <c r="H27" s="85">
        <v>0</v>
      </c>
      <c r="I27" s="86">
        <f t="shared" si="0"/>
        <v>0</v>
      </c>
      <c r="J27" s="41"/>
      <c r="K27" s="42">
        <f t="shared" si="1"/>
        <v>0</v>
      </c>
      <c r="L27" s="43">
        <f t="shared" si="2"/>
        <v>0</v>
      </c>
      <c r="M27" s="44">
        <f>0.46*0.45*0.2</f>
        <v>4.1400000000000006E-2</v>
      </c>
      <c r="N27" s="44">
        <v>19.649999999999999</v>
      </c>
      <c r="O27" s="1"/>
      <c r="P27" s="1"/>
    </row>
    <row r="28" spans="2:19" ht="50.25" customHeight="1" x14ac:dyDescent="0.25">
      <c r="B28" s="80">
        <f t="shared" si="4"/>
        <v>9</v>
      </c>
      <c r="C28" s="89"/>
      <c r="D28" s="87" t="s">
        <v>39</v>
      </c>
      <c r="E28" s="83" t="s">
        <v>40</v>
      </c>
      <c r="F28" s="93">
        <v>4400</v>
      </c>
      <c r="G28" s="84">
        <f t="shared" si="3"/>
        <v>0</v>
      </c>
      <c r="H28" s="85">
        <v>0</v>
      </c>
      <c r="I28" s="86">
        <f t="shared" si="0"/>
        <v>0</v>
      </c>
      <c r="J28" s="41"/>
      <c r="K28" s="42">
        <f t="shared" si="1"/>
        <v>0</v>
      </c>
      <c r="L28" s="43">
        <f t="shared" si="2"/>
        <v>0</v>
      </c>
      <c r="M28" s="44">
        <f>0.61*0.81*0.025</f>
        <v>1.2352500000000002E-2</v>
      </c>
      <c r="N28" s="44">
        <v>8</v>
      </c>
      <c r="O28" s="1"/>
      <c r="P28" s="1"/>
    </row>
    <row r="29" spans="2:19" ht="63" customHeight="1" x14ac:dyDescent="0.25">
      <c r="B29" s="80">
        <f t="shared" si="4"/>
        <v>10</v>
      </c>
      <c r="C29" s="89"/>
      <c r="D29" s="90" t="s">
        <v>41</v>
      </c>
      <c r="E29" s="83" t="s">
        <v>42</v>
      </c>
      <c r="F29" s="94">
        <v>6500</v>
      </c>
      <c r="G29" s="84">
        <f t="shared" si="3"/>
        <v>0</v>
      </c>
      <c r="H29" s="91">
        <v>0</v>
      </c>
      <c r="I29" s="86">
        <f t="shared" si="0"/>
        <v>0</v>
      </c>
      <c r="J29" s="41"/>
      <c r="K29" s="42">
        <f>H29*M29</f>
        <v>0</v>
      </c>
      <c r="L29" s="43">
        <f>H29*N29</f>
        <v>0</v>
      </c>
      <c r="M29" s="44">
        <f>0.77*0.45*0.2</f>
        <v>6.9300000000000014E-2</v>
      </c>
      <c r="N29" s="44">
        <v>25.3</v>
      </c>
      <c r="O29" s="1"/>
      <c r="P29" s="1"/>
    </row>
    <row r="30" spans="2:19" ht="63" customHeight="1" x14ac:dyDescent="0.25">
      <c r="B30" s="80">
        <f t="shared" si="4"/>
        <v>11</v>
      </c>
      <c r="C30" s="89"/>
      <c r="D30" s="90" t="s">
        <v>43</v>
      </c>
      <c r="E30" s="83" t="s">
        <v>44</v>
      </c>
      <c r="F30" s="94">
        <v>10300</v>
      </c>
      <c r="G30" s="84">
        <f t="shared" si="3"/>
        <v>0</v>
      </c>
      <c r="H30" s="91">
        <v>0</v>
      </c>
      <c r="I30" s="86">
        <f t="shared" si="0"/>
        <v>0</v>
      </c>
      <c r="J30" s="41"/>
      <c r="K30" s="42">
        <f t="shared" si="1"/>
        <v>0</v>
      </c>
      <c r="L30" s="43">
        <f t="shared" si="2"/>
        <v>0</v>
      </c>
      <c r="M30" s="44">
        <f>1.36*0.56*0.2</f>
        <v>0.15232000000000004</v>
      </c>
      <c r="N30" s="44">
        <v>51</v>
      </c>
      <c r="O30" s="1"/>
      <c r="P30" s="1"/>
    </row>
    <row r="31" spans="2:19" ht="63" customHeight="1" x14ac:dyDescent="0.25">
      <c r="B31" s="80">
        <f t="shared" si="4"/>
        <v>12</v>
      </c>
      <c r="C31" s="89"/>
      <c r="D31" s="90" t="s">
        <v>45</v>
      </c>
      <c r="E31" s="83" t="s">
        <v>46</v>
      </c>
      <c r="F31" s="94">
        <v>4300</v>
      </c>
      <c r="G31" s="84">
        <f t="shared" si="3"/>
        <v>0</v>
      </c>
      <c r="H31" s="91">
        <v>0</v>
      </c>
      <c r="I31" s="86">
        <f t="shared" si="0"/>
        <v>0</v>
      </c>
      <c r="J31" s="41"/>
      <c r="K31" s="42">
        <f t="shared" si="1"/>
        <v>0</v>
      </c>
      <c r="L31" s="43">
        <f t="shared" si="2"/>
        <v>0</v>
      </c>
      <c r="M31" s="44">
        <f>0.71*0.51*0.15</f>
        <v>5.4314999999999995E-2</v>
      </c>
      <c r="N31" s="44">
        <v>20</v>
      </c>
      <c r="O31" s="1"/>
      <c r="P31" s="1"/>
    </row>
    <row r="32" spans="2:19" ht="58.5" customHeight="1" x14ac:dyDescent="0.25">
      <c r="B32" s="80">
        <f t="shared" si="4"/>
        <v>13</v>
      </c>
      <c r="C32" s="89"/>
      <c r="D32" s="82" t="s">
        <v>47</v>
      </c>
      <c r="E32" s="83" t="s">
        <v>48</v>
      </c>
      <c r="F32" s="93">
        <v>5800</v>
      </c>
      <c r="G32" s="84">
        <f t="shared" si="3"/>
        <v>0</v>
      </c>
      <c r="H32" s="85">
        <v>0</v>
      </c>
      <c r="I32" s="86">
        <f t="shared" si="0"/>
        <v>0</v>
      </c>
      <c r="J32" s="41"/>
      <c r="K32" s="42">
        <f t="shared" si="1"/>
        <v>0</v>
      </c>
      <c r="L32" s="43">
        <f t="shared" si="2"/>
        <v>0</v>
      </c>
      <c r="M32" s="44">
        <f>0.91*0.71*0.15</f>
        <v>9.6915000000000001E-2</v>
      </c>
      <c r="N32" s="44">
        <v>31</v>
      </c>
      <c r="O32" s="1"/>
      <c r="P32" s="1"/>
    </row>
    <row r="33" spans="2:16" ht="72" customHeight="1" x14ac:dyDescent="0.25">
      <c r="B33" s="80">
        <f t="shared" si="4"/>
        <v>14</v>
      </c>
      <c r="C33" s="92"/>
      <c r="D33" s="82" t="s">
        <v>49</v>
      </c>
      <c r="E33" s="83" t="s">
        <v>50</v>
      </c>
      <c r="F33" s="93">
        <v>3600</v>
      </c>
      <c r="G33" s="84">
        <f t="shared" si="3"/>
        <v>0</v>
      </c>
      <c r="H33" s="85">
        <v>0</v>
      </c>
      <c r="I33" s="86">
        <f t="shared" si="0"/>
        <v>0</v>
      </c>
      <c r="J33" s="41"/>
      <c r="K33" s="42">
        <f t="shared" si="1"/>
        <v>0</v>
      </c>
      <c r="L33" s="43">
        <f t="shared" si="2"/>
        <v>0</v>
      </c>
      <c r="M33" s="45">
        <f>0.41*1.4*0.025</f>
        <v>1.435E-2</v>
      </c>
      <c r="N33" s="45">
        <v>8.1999999999999993</v>
      </c>
      <c r="O33" s="1"/>
      <c r="P33" s="1"/>
    </row>
    <row r="34" spans="2:16" ht="72" customHeight="1" x14ac:dyDescent="0.25">
      <c r="B34" s="80">
        <f t="shared" si="4"/>
        <v>15</v>
      </c>
      <c r="C34" s="92"/>
      <c r="D34" s="82" t="s">
        <v>51</v>
      </c>
      <c r="E34" s="83" t="s">
        <v>52</v>
      </c>
      <c r="F34" s="93">
        <v>5200</v>
      </c>
      <c r="G34" s="84">
        <f t="shared" si="3"/>
        <v>0</v>
      </c>
      <c r="H34" s="85">
        <v>0</v>
      </c>
      <c r="I34" s="86">
        <f t="shared" si="0"/>
        <v>0</v>
      </c>
      <c r="J34" s="41"/>
      <c r="K34" s="42">
        <f t="shared" si="1"/>
        <v>0</v>
      </c>
      <c r="L34" s="43">
        <f t="shared" si="2"/>
        <v>0</v>
      </c>
      <c r="M34" s="45">
        <f>0.51*1.4*0.025</f>
        <v>1.7850000000000001E-2</v>
      </c>
      <c r="N34" s="45">
        <v>6.7</v>
      </c>
      <c r="O34" s="1"/>
      <c r="P34" s="1"/>
    </row>
    <row r="35" spans="2:16" ht="41.25" customHeight="1" x14ac:dyDescent="0.25">
      <c r="B35" s="80">
        <f t="shared" si="4"/>
        <v>16</v>
      </c>
      <c r="C35" s="101"/>
      <c r="D35" s="87" t="s">
        <v>53</v>
      </c>
      <c r="E35" s="83" t="s">
        <v>54</v>
      </c>
      <c r="F35" s="93">
        <v>23800</v>
      </c>
      <c r="G35" s="84">
        <f t="shared" si="3"/>
        <v>0</v>
      </c>
      <c r="H35" s="85">
        <v>0</v>
      </c>
      <c r="I35" s="86">
        <f t="shared" si="0"/>
        <v>0</v>
      </c>
      <c r="J35" s="41"/>
      <c r="K35" s="42">
        <f t="shared" si="1"/>
        <v>0</v>
      </c>
      <c r="L35" s="43">
        <f t="shared" si="2"/>
        <v>0</v>
      </c>
      <c r="M35" s="44">
        <f>2.15*0.45*0.25</f>
        <v>0.24187500000000001</v>
      </c>
      <c r="N35" s="44">
        <v>93</v>
      </c>
      <c r="O35" s="1"/>
      <c r="P35" s="1"/>
    </row>
    <row r="36" spans="2:16" ht="41.25" customHeight="1" x14ac:dyDescent="0.25">
      <c r="B36" s="80">
        <f t="shared" si="4"/>
        <v>17</v>
      </c>
      <c r="C36" s="101"/>
      <c r="D36" s="87" t="s">
        <v>55</v>
      </c>
      <c r="E36" s="83" t="s">
        <v>56</v>
      </c>
      <c r="F36" s="93">
        <v>26700</v>
      </c>
      <c r="G36" s="84">
        <f t="shared" si="3"/>
        <v>0</v>
      </c>
      <c r="H36" s="85">
        <v>0</v>
      </c>
      <c r="I36" s="86">
        <f t="shared" si="0"/>
        <v>0</v>
      </c>
      <c r="J36" s="41"/>
      <c r="K36" s="42">
        <f t="shared" si="1"/>
        <v>0</v>
      </c>
      <c r="L36" s="43">
        <f t="shared" si="2"/>
        <v>0</v>
      </c>
      <c r="M36" s="44">
        <f>2.15*0.56*0.25</f>
        <v>0.30099999999999999</v>
      </c>
      <c r="N36" s="44">
        <v>110</v>
      </c>
      <c r="O36" s="1"/>
      <c r="P36" s="1"/>
    </row>
    <row r="37" spans="2:16" ht="73.5" customHeight="1" x14ac:dyDescent="0.25">
      <c r="B37" s="80">
        <f t="shared" si="4"/>
        <v>18</v>
      </c>
      <c r="C37" s="89"/>
      <c r="D37" s="87" t="s">
        <v>57</v>
      </c>
      <c r="E37" s="83" t="s">
        <v>58</v>
      </c>
      <c r="F37" s="93">
        <v>49080</v>
      </c>
      <c r="G37" s="84">
        <f t="shared" si="3"/>
        <v>0</v>
      </c>
      <c r="H37" s="85">
        <v>0</v>
      </c>
      <c r="I37" s="86">
        <f t="shared" si="0"/>
        <v>0</v>
      </c>
      <c r="J37" s="41"/>
      <c r="K37" s="42">
        <f t="shared" si="1"/>
        <v>0</v>
      </c>
      <c r="L37" s="43">
        <f t="shared" si="2"/>
        <v>0</v>
      </c>
      <c r="M37" s="45">
        <f>2.15*0.6*0.3</f>
        <v>0.38699999999999996</v>
      </c>
      <c r="N37" s="45">
        <v>150</v>
      </c>
      <c r="O37" s="1"/>
      <c r="P37" s="1"/>
    </row>
    <row r="38" spans="2:16" ht="18" customHeight="1" x14ac:dyDescent="0.25">
      <c r="F38" s="46">
        <f>SUMPRODUCT(F20:F37,H20:H37)</f>
        <v>0</v>
      </c>
      <c r="G38" s="47"/>
      <c r="H38" s="48" t="s">
        <v>59</v>
      </c>
      <c r="I38" s="49">
        <f>SUM(I20:I37)</f>
        <v>0</v>
      </c>
      <c r="J38" s="50"/>
      <c r="K38" s="51">
        <f>SUM(K20:K37)</f>
        <v>0</v>
      </c>
      <c r="L38" s="51">
        <f>SUM(L20:L37)</f>
        <v>0</v>
      </c>
      <c r="M38" s="52"/>
    </row>
    <row r="39" spans="2:16" s="54" customFormat="1" ht="9.75" hidden="1" x14ac:dyDescent="0.25">
      <c r="F39" s="55"/>
      <c r="H39" s="55"/>
      <c r="L39" s="4"/>
      <c r="M39" s="5"/>
      <c r="N39" s="5"/>
      <c r="O39" s="5"/>
    </row>
    <row r="40" spans="2:16" hidden="1" x14ac:dyDescent="0.25">
      <c r="F40" s="3"/>
      <c r="H40" s="56" t="s">
        <v>62</v>
      </c>
      <c r="K40" s="57"/>
      <c r="L40" s="4"/>
      <c r="M40" s="5"/>
      <c r="P40" s="1"/>
    </row>
    <row r="41" spans="2:16" hidden="1" x14ac:dyDescent="0.25">
      <c r="F41" s="3"/>
      <c r="H41" s="56" t="s">
        <v>63</v>
      </c>
      <c r="K41" s="57"/>
      <c r="L41" s="4"/>
      <c r="M41" s="5"/>
      <c r="P41" s="1"/>
    </row>
    <row r="42" spans="2:16" hidden="1" x14ac:dyDescent="0.25">
      <c r="F42" s="3"/>
      <c r="H42" s="56" t="s">
        <v>64</v>
      </c>
      <c r="K42" s="53"/>
      <c r="L42" s="4"/>
      <c r="M42" s="5"/>
      <c r="P42" s="1"/>
    </row>
    <row r="43" spans="2:16" ht="9.75" hidden="1" customHeight="1" x14ac:dyDescent="0.25">
      <c r="F43" s="3"/>
      <c r="H43" s="56"/>
      <c r="K43" s="53"/>
      <c r="L43" s="4"/>
      <c r="M43" s="5"/>
      <c r="P43" s="1"/>
    </row>
    <row r="44" spans="2:16" ht="19.5" customHeight="1" x14ac:dyDescent="0.25">
      <c r="B44" s="102" t="s">
        <v>65</v>
      </c>
      <c r="C44" s="102"/>
      <c r="D44" s="102"/>
      <c r="E44" s="102"/>
      <c r="F44" s="103"/>
      <c r="G44" s="103"/>
      <c r="H44" s="58"/>
      <c r="I44" s="58"/>
      <c r="J44" s="58"/>
    </row>
    <row r="45" spans="2:16" ht="19.5" customHeight="1" x14ac:dyDescent="0.25">
      <c r="B45" s="107">
        <f>I38</f>
        <v>0</v>
      </c>
      <c r="C45" s="108"/>
      <c r="D45" s="102" t="str">
        <f>SUBSTITUTE(PROPER(INDEX(n_4,MID(TEXT(B45,n0),1,1)+1)&amp;INDEX(n0x,MID(TEXT(B45,n0),2,1)+1,MID(TEXT(B45,n0),3,1)+1)&amp;IF(-MID(TEXT(B45,n0),1,3),"миллиард"&amp;VLOOKUP(MID(TEXT(B45,n0),3,1)*AND(MID(TEXT(B45,n0),2,1)-1),мил,2),"")&amp;INDEX(n_4,MID(TEXT(B45,n0),4,1)+1)&amp;INDEX(n0x,MID(TEXT(B45,n0),5,1)+1,MID(TEXT(B45,n0),6,1)+1)&amp;IF(-MID(TEXT(B45,n0),4,3),"миллион"&amp;VLOOKUP(MID(TEXT(B45,n0),6,1)*AND(MID(TEXT(B45,n0),5,1)-1),мил,2),"")&amp;INDEX(n_4,MID(TEXT(B45,n0),7,1)+1)&amp;INDEX(n1x,MID(TEXT(B45,n0),8,1)+1,MID(TEXT(B45,n0),9,1)+1)&amp;IF(-MID(TEXT(B45,n0),7,3),VLOOKUP(MID(TEXT(B45,n0),9,1)*AND(MID(TEXT(B45,n0),8,1)-1),тыс,2),"")&amp;INDEX(n_4,MID(TEXT(B45,n0),10,1)+1)&amp;INDEX(n0x,MID(TEXT(B45,n0),11,1)+1,MID(TEXT(B45,n0),12,1)+1)),"z"," ")&amp;IF(TRUNC(TEXT(B45,n0)),"","Ноль ")&amp;"рубл"&amp;VLOOKUP(MOD(MAX(MOD(MID(TEXT(B45,n0),11,2)-11,100),9),10),{0,"ь ";1,"я ";4,"ей "},2)&amp;RIGHT(TEXT(B45,n0),2)&amp;" копе"&amp;VLOOKUP(MOD(MAX(MOD(RIGHT(TEXT(B45,n0),2)-11,100),9),10),{0,"йка";1,"йки";4,"ек"},2)</f>
        <v>Ноль рублей 00 копеек</v>
      </c>
      <c r="E45" s="102"/>
      <c r="F45" s="102"/>
      <c r="G45" s="102"/>
      <c r="H45" s="59"/>
      <c r="I45" s="59"/>
      <c r="J45" s="59"/>
    </row>
    <row r="46" spans="2:16" x14ac:dyDescent="0.25">
      <c r="F46" s="3"/>
      <c r="H46" s="60" t="s">
        <v>60</v>
      </c>
      <c r="I46" s="61">
        <f>K38</f>
        <v>0</v>
      </c>
      <c r="J46" s="1"/>
      <c r="K46" s="62"/>
      <c r="L46" s="63"/>
      <c r="M46" s="63"/>
      <c r="N46" s="1"/>
      <c r="O46" s="1"/>
      <c r="P46" s="1"/>
    </row>
    <row r="47" spans="2:16" ht="15.75" x14ac:dyDescent="0.25">
      <c r="F47" s="3"/>
      <c r="H47" s="60" t="s">
        <v>61</v>
      </c>
      <c r="I47" s="61">
        <f>L38</f>
        <v>0</v>
      </c>
      <c r="J47" s="1"/>
      <c r="K47" s="64"/>
      <c r="L47" s="65"/>
      <c r="M47" s="66"/>
      <c r="N47" s="64"/>
      <c r="O47" s="1"/>
      <c r="P47" s="1"/>
    </row>
    <row r="48" spans="2:16" ht="39" customHeight="1" x14ac:dyDescent="0.25">
      <c r="D48" s="104" t="s">
        <v>73</v>
      </c>
      <c r="E48" s="104"/>
      <c r="F48" s="104"/>
      <c r="G48" s="104"/>
      <c r="H48" s="104"/>
      <c r="I48" s="67"/>
      <c r="J48" s="1"/>
      <c r="L48" s="62"/>
      <c r="M48" s="63"/>
      <c r="N48" s="1"/>
      <c r="O48" s="1"/>
      <c r="P48" s="1"/>
    </row>
    <row r="49" spans="1:20" ht="44.25" customHeight="1" x14ac:dyDescent="0.25">
      <c r="D49" s="104" t="s">
        <v>72</v>
      </c>
      <c r="E49" s="104"/>
      <c r="F49" s="104"/>
      <c r="G49" s="104"/>
      <c r="H49" s="104"/>
      <c r="I49" s="67"/>
      <c r="J49" s="68"/>
      <c r="L49" s="62"/>
      <c r="M49" s="63"/>
      <c r="N49" s="1"/>
      <c r="O49" s="1"/>
      <c r="P49" s="1"/>
    </row>
    <row r="50" spans="1:20" ht="53.25" customHeight="1" x14ac:dyDescent="0.25">
      <c r="B50" s="58"/>
      <c r="C50" s="58"/>
      <c r="D50" s="104" t="s">
        <v>66</v>
      </c>
      <c r="E50" s="104"/>
      <c r="F50" s="104"/>
      <c r="G50" s="104"/>
      <c r="H50" s="104"/>
      <c r="I50" s="67"/>
      <c r="J50" s="1"/>
      <c r="L50" s="62"/>
      <c r="M50" s="63"/>
      <c r="N50" s="1"/>
      <c r="P50" s="1"/>
    </row>
    <row r="51" spans="1:20" ht="65.25" customHeight="1" x14ac:dyDescent="0.25">
      <c r="B51" s="69"/>
      <c r="C51" s="70"/>
      <c r="D51" s="104" t="s">
        <v>67</v>
      </c>
      <c r="E51" s="104"/>
      <c r="F51" s="104"/>
      <c r="G51" s="104"/>
      <c r="H51" s="104"/>
      <c r="I51" s="104"/>
      <c r="J51" s="1"/>
      <c r="K51" s="5"/>
      <c r="M51" s="1"/>
      <c r="N51" s="1"/>
      <c r="O51" s="1"/>
      <c r="P51" s="1"/>
    </row>
    <row r="52" spans="1:20" ht="33.75" customHeight="1" x14ac:dyDescent="0.25">
      <c r="B52" s="58"/>
      <c r="C52" s="58"/>
      <c r="D52" s="58"/>
      <c r="E52" s="58"/>
      <c r="F52" s="58"/>
      <c r="G52" s="58"/>
      <c r="H52" s="58"/>
      <c r="I52" s="58"/>
      <c r="J52" s="71"/>
    </row>
    <row r="55" spans="1:20" ht="15.75" x14ac:dyDescent="0.25">
      <c r="C55" s="72"/>
      <c r="E55" s="72"/>
    </row>
    <row r="56" spans="1:20" ht="15.75" x14ac:dyDescent="0.25">
      <c r="C56" s="72"/>
      <c r="E56" s="72"/>
    </row>
    <row r="57" spans="1:20" ht="29.25" customHeight="1" x14ac:dyDescent="0.25">
      <c r="C57" s="73"/>
      <c r="E57" s="73"/>
    </row>
    <row r="58" spans="1:20" s="2" customFormat="1" ht="24" customHeight="1" x14ac:dyDescent="0.25">
      <c r="A58" s="1"/>
      <c r="B58" s="1"/>
      <c r="C58" s="72"/>
      <c r="D58" s="1"/>
      <c r="E58" s="72"/>
      <c r="G58" s="3"/>
      <c r="H58" s="3"/>
      <c r="I58" s="3"/>
      <c r="J58" s="3"/>
      <c r="K58" s="1"/>
      <c r="L58" s="1"/>
      <c r="M58" s="4"/>
      <c r="N58" s="5"/>
      <c r="O58" s="5"/>
      <c r="P58" s="5"/>
      <c r="Q58" s="1"/>
      <c r="R58" s="1"/>
      <c r="S58" s="1"/>
      <c r="T58" s="1"/>
    </row>
    <row r="59" spans="1:20" s="2" customFormat="1" ht="15.75" x14ac:dyDescent="0.25">
      <c r="A59" s="1"/>
      <c r="B59" s="1"/>
      <c r="C59" s="72"/>
      <c r="D59" s="1"/>
      <c r="E59" s="72"/>
      <c r="G59" s="3"/>
      <c r="H59" s="3"/>
      <c r="I59" s="3"/>
      <c r="J59" s="3"/>
      <c r="K59" s="1"/>
      <c r="L59" s="1"/>
      <c r="M59" s="4"/>
      <c r="N59" s="5"/>
      <c r="O59" s="5"/>
      <c r="P59" s="5"/>
      <c r="Q59" s="1"/>
      <c r="R59" s="1"/>
      <c r="S59" s="1"/>
      <c r="T59" s="1"/>
    </row>
  </sheetData>
  <protectedRanges>
    <protectedRange sqref="D14:D15 D17" name="Диапазон2_3"/>
    <protectedRange sqref="D16" name="Диапазон2_3_1"/>
    <protectedRange sqref="H20:H24 H27:H37" name="Диапазон2"/>
    <protectedRange sqref="I19:J19" name="Диапазон2_1_1"/>
    <protectedRange sqref="H25:H26" name="Диапазон2_1"/>
  </protectedRanges>
  <mergeCells count="15">
    <mergeCell ref="D51:I51"/>
    <mergeCell ref="F23:F24"/>
    <mergeCell ref="B45:C45"/>
    <mergeCell ref="D45:G45"/>
    <mergeCell ref="D48:H48"/>
    <mergeCell ref="D49:H49"/>
    <mergeCell ref="D50:H50"/>
    <mergeCell ref="C25:C26"/>
    <mergeCell ref="F25:F26"/>
    <mergeCell ref="E12:I12"/>
    <mergeCell ref="E13:I13"/>
    <mergeCell ref="C23:C24"/>
    <mergeCell ref="C35:C36"/>
    <mergeCell ref="B44:E44"/>
    <mergeCell ref="F44:G44"/>
  </mergeCells>
  <conditionalFormatting sqref="G20:G37">
    <cfRule type="expression" dxfId="2" priority="3">
      <formula>$H20&gt;0</formula>
    </cfRule>
  </conditionalFormatting>
  <conditionalFormatting sqref="I5:I8">
    <cfRule type="containsText" dxfId="1" priority="2" stopIfTrue="1" operator="containsText" text="любой">
      <formula>NOT(ISERROR(SEARCH("любой",I5)))</formula>
    </cfRule>
  </conditionalFormatting>
  <hyperlinks>
    <hyperlink ref="I7" r:id="rId1" xr:uid="{2423BBCA-99D5-4373-B26B-0175E7DA6BC3}"/>
  </hyperlinks>
  <pageMargins left="0.7" right="0.7" top="0.75" bottom="0.75" header="0.3" footer="0.3"/>
  <pageSetup paperSize="9" scale="55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10</xdr:col>
                    <xdr:colOff>0</xdr:colOff>
                    <xdr:row>50</xdr:row>
                    <xdr:rowOff>0</xdr:rowOff>
                  </from>
                  <to>
                    <xdr:col>10</xdr:col>
                    <xdr:colOff>228600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50</xdr:row>
                    <xdr:rowOff>0</xdr:rowOff>
                  </from>
                  <to>
                    <xdr:col>10</xdr:col>
                    <xdr:colOff>228600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50</xdr:row>
                    <xdr:rowOff>0</xdr:rowOff>
                  </from>
                  <to>
                    <xdr:col>10</xdr:col>
                    <xdr:colOff>228600</xdr:colOff>
                    <xdr:row>50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Базис </vt:lpstr>
      <vt:lpstr>'Прайс Базис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2025-02-06T12:09:48Z</dcterms:modified>
</cp:coreProperties>
</file>