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прайс Аппартаменты АКЦИЯ!" sheetId="2" r:id="rId1"/>
  </sheets>
  <definedNames>
    <definedName name="n_1">{"","одинz","дваz","триz","четыреz","пятьz","шестьz","семьz","восемьz","девятьz"}</definedName>
    <definedName name="n_2">{"десятьz","одиннадцатьz","двенадцатьz","тринадцатьz","четырнадцатьz","пятнадцатьz","шестнадцатьz","семнадцатьz","восемнадцатьz","девятнадцатьz"}</definedName>
    <definedName name="n_3">{"";1;"двадцатьz";"тридцатьz";"сорокz";"пятьдесятz";"шестьдесятz";"семьдесятz";"восемьдесятz";"девяностоz"}</definedName>
    <definedName name="n_4">{"","стоz","двестиz","тристаz","четырестаz","пятьсотz","шестьсотz","семьсотz","восемьсотz","девятьсотz"}</definedName>
    <definedName name="n_5">{"","однаz","двеz","триz","четыреz","пятьz","шестьz","семьz","восемьz","девятьz"}</definedName>
    <definedName name="n0">"000000000000"&amp;MID(1/2,2,1)&amp;"00"</definedName>
    <definedName name="n0x">IF(n_3=1,n_2,n_3&amp;n_1)</definedName>
    <definedName name="n1x">IF(n_3=1,n_2,n_3&amp;n_5)</definedName>
    <definedName name="мил">{0,"овz";1,"z";2,"аz";5,"овz"}</definedName>
    <definedName name="_xlnm.Print_Area" localSheetId="0">'прайс Аппартаменты АКЦИЯ!'!$B$1:$J$47</definedName>
    <definedName name="тыс">{0,"тысячz";1,"тысячаz";2,"тысячиz";5,"тысячz"}</definedName>
    <definedName name="тыс.">{0,"тысячz";1,"тысячаz";2,"тысячиz";5,"тысячz"}</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2" l="1"/>
  <c r="G38" i="2" s="1"/>
  <c r="N36" i="2"/>
  <c r="M36" i="2"/>
  <c r="J36" i="2"/>
  <c r="N35" i="2"/>
  <c r="M35" i="2"/>
  <c r="J35" i="2"/>
  <c r="O34" i="2"/>
  <c r="N34" i="2"/>
  <c r="M34" i="2"/>
  <c r="J34" i="2"/>
  <c r="C34" i="2"/>
  <c r="O33" i="2"/>
  <c r="N33" i="2"/>
  <c r="M33" i="2"/>
  <c r="J33" i="2"/>
  <c r="C33" i="2"/>
  <c r="O32" i="2"/>
  <c r="N32" i="2"/>
  <c r="M32" i="2"/>
  <c r="J32" i="2"/>
  <c r="C32" i="2"/>
  <c r="O31" i="2"/>
  <c r="N31" i="2"/>
  <c r="M31" i="2"/>
  <c r="J31" i="2"/>
  <c r="O30" i="2"/>
  <c r="M30" i="2" s="1"/>
  <c r="N30" i="2"/>
  <c r="J30" i="2"/>
  <c r="C30" i="2"/>
  <c r="O29" i="2"/>
  <c r="M29" i="2" s="1"/>
  <c r="N29" i="2"/>
  <c r="J29" i="2"/>
  <c r="O28" i="2"/>
  <c r="N28" i="2"/>
  <c r="J41" i="2" s="1"/>
  <c r="M28" i="2"/>
  <c r="J28" i="2"/>
  <c r="O27" i="2"/>
  <c r="M27" i="2" s="1"/>
  <c r="N27" i="2"/>
  <c r="J27" i="2"/>
  <c r="C27" i="2"/>
  <c r="O26" i="2"/>
  <c r="M26" i="2" s="1"/>
  <c r="N26" i="2"/>
  <c r="J26" i="2"/>
  <c r="C26" i="2"/>
  <c r="N25" i="2"/>
  <c r="M25" i="2"/>
  <c r="J25" i="2"/>
  <c r="N24" i="2"/>
  <c r="M24" i="2"/>
  <c r="J24" i="2"/>
  <c r="C24" i="2"/>
  <c r="O23" i="2"/>
  <c r="N23" i="2"/>
  <c r="M23" i="2"/>
  <c r="J23" i="2"/>
  <c r="C23" i="2"/>
  <c r="O22" i="2"/>
  <c r="N22" i="2"/>
  <c r="M22" i="2"/>
  <c r="J22" i="2"/>
  <c r="C22" i="2"/>
  <c r="O21" i="2"/>
  <c r="N21" i="2"/>
  <c r="M21" i="2"/>
  <c r="J21" i="2"/>
  <c r="B21" i="2"/>
  <c r="B22" i="2" s="1"/>
  <c r="B23" i="2" s="1"/>
  <c r="B24" i="2" s="1"/>
  <c r="B25" i="2" s="1"/>
  <c r="B26" i="2" s="1"/>
  <c r="B27" i="2" s="1"/>
  <c r="B29" i="2" s="1"/>
  <c r="B30" i="2" s="1"/>
  <c r="B31" i="2" s="1"/>
  <c r="B32" i="2" s="1"/>
  <c r="B33" i="2" s="1"/>
  <c r="B34" i="2" s="1"/>
  <c r="B35" i="2" s="1"/>
  <c r="B36" i="2" s="1"/>
  <c r="O20" i="2"/>
  <c r="N20" i="2"/>
  <c r="M20" i="2"/>
  <c r="J20" i="2"/>
  <c r="C20" i="2"/>
  <c r="J37" i="2" l="1"/>
  <c r="J40" i="2"/>
  <c r="F37" i="2"/>
  <c r="F38" i="2" s="1"/>
</calcChain>
</file>

<file path=xl/comments1.xml><?xml version="1.0" encoding="utf-8"?>
<comments xmlns="http://schemas.openxmlformats.org/spreadsheetml/2006/main">
  <authors>
    <author>Автор</author>
  </authors>
  <commentList>
    <comment ref="H19" authorId="0" shapeId="0">
      <text>
        <r>
          <rPr>
            <sz val="9"/>
            <color indexed="81"/>
            <rFont val="Tahoma"/>
            <family val="2"/>
            <charset val="204"/>
          </rPr>
          <t xml:space="preserve">Проставьте  кол-во нужному изделию.
</t>
        </r>
      </text>
    </comment>
  </commentList>
</comments>
</file>

<file path=xl/sharedStrings.xml><?xml version="1.0" encoding="utf-8"?>
<sst xmlns="http://schemas.openxmlformats.org/spreadsheetml/2006/main" count="78" uniqueCount="73">
  <si>
    <t>Приложение №1 от _______________</t>
  </si>
  <si>
    <t>к договору № _____ от ___________</t>
  </si>
  <si>
    <t xml:space="preserve">СПЕЦИФИКАЦИЯ МЕБЕЛИ </t>
  </si>
  <si>
    <t>127411, г. Москва, Дмитровское шоссе, 110</t>
  </si>
  <si>
    <t>тел.: +7 (495)780-38-39/43</t>
  </si>
  <si>
    <t xml:space="preserve"> www.mebel-land.com</t>
  </si>
  <si>
    <t>e-mail: info@mebel-land.com</t>
  </si>
  <si>
    <t>прайс от 01.09.2024</t>
  </si>
  <si>
    <t>Серия:</t>
  </si>
  <si>
    <t>Апартаменты</t>
  </si>
  <si>
    <t>Корбридж / Бетон</t>
  </si>
  <si>
    <r>
      <rPr>
        <b/>
        <sz val="14"/>
        <color rgb="FFFF0000"/>
        <rFont val="Times New Roman"/>
        <family val="1"/>
        <charset val="204"/>
      </rPr>
      <t>АКЦИЯ!</t>
    </r>
    <r>
      <rPr>
        <b/>
        <sz val="11"/>
        <color rgb="FFFF0000"/>
        <rFont val="Times New Roman"/>
        <family val="1"/>
        <charset val="204"/>
      </rPr>
      <t xml:space="preserve">
</t>
    </r>
    <r>
      <rPr>
        <b/>
        <sz val="10"/>
        <color rgb="FFFF0000"/>
        <rFont val="Times New Roman"/>
        <family val="1"/>
        <charset val="204"/>
      </rPr>
      <t>Скидка на любой заказ от 200 000 руб</t>
    </r>
    <r>
      <rPr>
        <b/>
        <sz val="11"/>
        <color rgb="FFFF0000"/>
        <rFont val="Times New Roman"/>
        <family val="1"/>
        <charset val="204"/>
      </rPr>
      <t xml:space="preserve">
</t>
    </r>
    <r>
      <rPr>
        <b/>
        <sz val="20"/>
        <color rgb="FFFF0000"/>
        <rFont val="Times New Roman"/>
        <family val="1"/>
        <charset val="204"/>
      </rPr>
      <t>20%</t>
    </r>
  </si>
  <si>
    <t>Исполнение</t>
  </si>
  <si>
    <t>Сонома/Белый</t>
  </si>
  <si>
    <t>Напраляющие:</t>
  </si>
  <si>
    <t>Шариковые с доводчиком</t>
  </si>
  <si>
    <t xml:space="preserve">   Ручка:</t>
  </si>
  <si>
    <t>Рейлинговая</t>
  </si>
  <si>
    <t>№</t>
  </si>
  <si>
    <t>Изображение</t>
  </si>
  <si>
    <t>Наименование</t>
  </si>
  <si>
    <t>Размеры,см.</t>
  </si>
  <si>
    <t>Цена,руб.</t>
  </si>
  <si>
    <t>Кол-во,шт.</t>
  </si>
  <si>
    <t>Сумма,руб.</t>
  </si>
  <si>
    <t>Рисунок</t>
  </si>
  <si>
    <t>Размеры, см
ШхГхВ</t>
  </si>
  <si>
    <t>Цена,
 руб</t>
  </si>
  <si>
    <t>Корбридж/Бетон</t>
  </si>
  <si>
    <t>Кол-во</t>
  </si>
  <si>
    <t>Цена со скидкой, руб</t>
  </si>
  <si>
    <t>Сумма, руб</t>
  </si>
  <si>
    <t>ОБЩИЙ объем, м куб.</t>
  </si>
  <si>
    <t>ОБЩИЙ вес, кг</t>
  </si>
  <si>
    <t>объем ед. изделия, м куб.</t>
  </si>
  <si>
    <t>вес ед. изделия, кг</t>
  </si>
  <si>
    <t>Стеновая панель  для кровати 160  с подвесными тумбочками с местом для подсветки</t>
  </si>
  <si>
    <t>254*3,2*100</t>
  </si>
  <si>
    <r>
      <t xml:space="preserve">Изголовье кровати составное из 2х частей 
</t>
    </r>
    <r>
      <rPr>
        <i/>
        <sz val="12"/>
        <rFont val="Times New Roman"/>
        <family val="1"/>
        <charset val="204"/>
      </rPr>
      <t>(отдельно для каждой тумбочки и кровати)</t>
    </r>
  </si>
  <si>
    <t>260*16*100 
(130 + 130)</t>
  </si>
  <si>
    <t>Тумба прикроватная с ящиком</t>
  </si>
  <si>
    <t>50*45*50</t>
  </si>
  <si>
    <t>Тумба прикроватная с нишей</t>
  </si>
  <si>
    <t>Кровать без изголовья с ортопедическим основанием</t>
  </si>
  <si>
    <t>сп.место
90*200</t>
  </si>
  <si>
    <t>сп.место
160*200</t>
  </si>
  <si>
    <t>Панель ТВ с зеркалом</t>
  </si>
  <si>
    <t>140*3,2*65</t>
  </si>
  <si>
    <t xml:space="preserve">Стол туалетный </t>
  </si>
  <si>
    <t>140*30*73</t>
  </si>
  <si>
    <t>Стол журнальный прямоугольный</t>
  </si>
  <si>
    <t>50*70*50</t>
  </si>
  <si>
    <t xml:space="preserve">Стол журнальный </t>
  </si>
  <si>
    <t>65*65*45</t>
  </si>
  <si>
    <t>Панель с зеркалом и крючками,
с полкой для головных уборов</t>
  </si>
  <si>
    <t>90*140</t>
  </si>
  <si>
    <t>Багажница</t>
  </si>
  <si>
    <t>90*55*50/70</t>
  </si>
  <si>
    <t>Тумба под бар и сейф</t>
  </si>
  <si>
    <t>53*55*97</t>
  </si>
  <si>
    <t>Шкаф открытый с крючками и местом для багажа</t>
  </si>
  <si>
    <t>90*55*210</t>
  </si>
  <si>
    <t>Шкаф универсальный (гардероб/полки)</t>
  </si>
  <si>
    <r>
      <rPr>
        <b/>
        <sz val="11"/>
        <rFont val="Times New Roman"/>
        <family val="1"/>
        <charset val="204"/>
      </rPr>
      <t xml:space="preserve">Подсветка для  панели ТВ </t>
    </r>
    <r>
      <rPr>
        <sz val="11"/>
        <rFont val="Times New Roman"/>
        <family val="1"/>
        <charset val="204"/>
      </rPr>
      <t>с трансформатором (блок питания, светодиодная лента, профиль накладной алюминиевый для светодиодной ленты в комплекте с прозрачным экраном)</t>
    </r>
  </si>
  <si>
    <r>
      <rPr>
        <b/>
        <sz val="11"/>
        <rFont val="Times New Roman"/>
        <family val="1"/>
        <charset val="204"/>
      </rPr>
      <t xml:space="preserve">Подсветка для стеновой панели  </t>
    </r>
    <r>
      <rPr>
        <sz val="11"/>
        <rFont val="Times New Roman"/>
        <family val="1"/>
        <charset val="204"/>
      </rPr>
      <t>с трансформатором (блок питания, светодиодная лента, профиль накладной алюминиевый для светодиодной ленты в комплекте с прозрачным экраном)</t>
    </r>
  </si>
  <si>
    <t xml:space="preserve">ИТОГО: </t>
  </si>
  <si>
    <t>ИТОГО С УЧЕТОМ СКИДКИ:</t>
  </si>
  <si>
    <t>Объем ориентировочный (м3):</t>
  </si>
  <si>
    <t>Вес ориентировочный (кг):</t>
  </si>
  <si>
    <t>Цены актуальны до 30 сентября 2024 г. В дальнейшем возможен пересчет стоимости, в связи с возможным изменением цен на материалы и комплектующие.
Цены указаны с учетом самовывоза со склада Продавца в г.Лобня (Московская обл.).</t>
  </si>
  <si>
    <t xml:space="preserve">Продавец может организовать доставку Товара за счет средств Покупателя. Стоимость доставки зависит от адреса, объема и веса заказа. 
</t>
  </si>
  <si>
    <t>Продавец может организовать сборку мебели за счет средств Покупателя. Стоимость сборки мебели составляет 10% от стоимости мебели без учета скидки. Дополнительно оплачивается проезд к месту сборки, и проживание сборщиков мебели, если адрес находится вне зоны Московской области.
Дата сборки мебели согласовывается на дату готовности Товара к отгрузке.</t>
  </si>
  <si>
    <t>Срок изготовления Товара составляет 30-35 рабочих дней с момента поступления авансового платежа на расчетный счет Продавца и после подписания спецификации мебели с указанием описания, цвета, количества и размеров мебели.
(Срок изготовления Товара  указан с учётом срока производства материала).
Предоплата 70%, доплата 30% после уведомления о готовности Товара к отгрузке. Отгрузка строго после 100% оплаты.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</si>
</sst>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
    <numFmt numFmtId="165" formatCode="#,##0.000"/>
    <numFmt numFmtId="166" formatCode="#,##0.00&quot;р.&quot;"/>
    <numFmt numFmtId="167" formatCode="#,##0.0"/>
    <numFmt numFmtId="168" formatCode="0.0"/>
  </numFmts>
  <fonts count="66" x14ac:knownFonts="1">
    <font>
      <sz val="11"/>
      <color theme="1"/>
      <name val="Calibri"/>
      <family val="2"/>
      <scheme val="minor"/>
    </font>
    <font>
      <sz val="8"/>
      <name val="Tahoma"/>
      <family val="2"/>
      <charset val="204"/>
    </font>
    <font>
      <sz val="10"/>
      <color indexed="8"/>
      <name val="Arial"/>
      <family val="2"/>
    </font>
    <font>
      <sz val="7.5"/>
      <color theme="0" tint="-0.249977111117893"/>
      <name val="Times New Roman"/>
      <family val="1"/>
    </font>
    <font>
      <sz val="12"/>
      <name val="Times New Roman"/>
      <family val="1"/>
    </font>
    <font>
      <sz val="14"/>
      <name val="Times New Roman"/>
      <family val="1"/>
    </font>
    <font>
      <b/>
      <sz val="7.5"/>
      <name val="Arial"/>
      <family val="2"/>
    </font>
    <font>
      <i/>
      <sz val="10"/>
      <name val="Arial"/>
      <family val="2"/>
      <charset val="204"/>
    </font>
    <font>
      <b/>
      <sz val="10"/>
      <color rgb="FF0070C0"/>
      <name val="Times New Roman"/>
      <family val="1"/>
      <charset val="204"/>
    </font>
    <font>
      <sz val="7.5"/>
      <name val="Arial"/>
      <family val="2"/>
    </font>
    <font>
      <i/>
      <sz val="10"/>
      <color theme="9" tint="-0.249977111117893"/>
      <name val="Arial"/>
      <family val="2"/>
      <charset val="204"/>
    </font>
    <font>
      <b/>
      <sz val="10"/>
      <color theme="3" tint="0.39997558519241921"/>
      <name val="Times New Roman"/>
      <family val="1"/>
      <charset val="204"/>
    </font>
    <font>
      <sz val="11"/>
      <color theme="0" tint="-0.249977111117893"/>
      <name val="Arial"/>
      <family val="2"/>
    </font>
    <font>
      <sz val="11"/>
      <color theme="0" tint="-0.249977111117893"/>
      <name val="Times New Roman"/>
      <family val="1"/>
    </font>
    <font>
      <sz val="7.5"/>
      <name val="Times New Roman"/>
      <family val="1"/>
    </font>
    <font>
      <sz val="11"/>
      <name val="Times New Roman"/>
      <family val="1"/>
    </font>
    <font>
      <b/>
      <sz val="11"/>
      <name val="Times New Roman"/>
      <family val="1"/>
      <charset val="204"/>
    </font>
    <font>
      <b/>
      <sz val="10"/>
      <name val="Times New Roman"/>
      <family val="1"/>
      <charset val="204"/>
    </font>
    <font>
      <sz val="11"/>
      <color theme="0"/>
      <name val="Times New Roman"/>
      <family val="1"/>
    </font>
    <font>
      <b/>
      <i/>
      <sz val="9"/>
      <color theme="3" tint="0.39997558519241921"/>
      <name val="Times New Roman"/>
      <family val="1"/>
      <charset val="204"/>
    </font>
    <font>
      <i/>
      <sz val="10"/>
      <name val="Times New Roman"/>
      <family val="1"/>
      <charset val="204"/>
    </font>
    <font>
      <b/>
      <sz val="12"/>
      <name val="Arial Cyr"/>
      <charset val="204"/>
    </font>
    <font>
      <sz val="7.5"/>
      <color indexed="8"/>
      <name val="Arial"/>
      <family val="2"/>
    </font>
    <font>
      <b/>
      <sz val="11"/>
      <color rgb="FFFF0000"/>
      <name val="Calibri Light"/>
      <family val="1"/>
      <charset val="204"/>
      <scheme val="major"/>
    </font>
    <font>
      <b/>
      <sz val="12"/>
      <color theme="5" tint="-0.249977111117893"/>
      <name val="Arial"/>
      <family val="2"/>
      <charset val="204"/>
    </font>
    <font>
      <i/>
      <sz val="11"/>
      <color theme="4" tint="-0.249977111117893"/>
      <name val="Times New Roman"/>
      <family val="1"/>
      <charset val="204"/>
    </font>
    <font>
      <b/>
      <i/>
      <sz val="11"/>
      <color rgb="FFFF0000"/>
      <name val="ISOCTEUR"/>
      <family val="3"/>
      <charset val="204"/>
    </font>
    <font>
      <b/>
      <sz val="10"/>
      <name val="Magneto"/>
      <family val="5"/>
    </font>
    <font>
      <sz val="11"/>
      <name val="Times New Roman"/>
      <family val="1"/>
      <charset val="204"/>
    </font>
    <font>
      <sz val="11"/>
      <color theme="4" tint="-0.499984740745262"/>
      <name val="Times New Roman"/>
      <family val="1"/>
    </font>
    <font>
      <b/>
      <sz val="11"/>
      <color rgb="FFFF0000"/>
      <name val="Times New Roman"/>
      <family val="1"/>
      <charset val="204"/>
    </font>
    <font>
      <b/>
      <sz val="14"/>
      <color rgb="FFFF0000"/>
      <name val="Times New Roman"/>
      <family val="1"/>
      <charset val="204"/>
    </font>
    <font>
      <b/>
      <sz val="10"/>
      <color rgb="FFFF0000"/>
      <name val="Times New Roman"/>
      <family val="1"/>
      <charset val="204"/>
    </font>
    <font>
      <b/>
      <sz val="20"/>
      <color rgb="FFFF0000"/>
      <name val="Times New Roman"/>
      <family val="1"/>
      <charset val="204"/>
    </font>
    <font>
      <b/>
      <i/>
      <sz val="12"/>
      <color rgb="FFFF0000"/>
      <name val="ISOCTEUR"/>
      <family val="3"/>
      <charset val="204"/>
    </font>
    <font>
      <b/>
      <sz val="11"/>
      <color theme="0"/>
      <name val="Times New Roman"/>
      <family val="1"/>
      <charset val="204"/>
    </font>
    <font>
      <sz val="11"/>
      <color theme="0" tint="-0.34998626667073579"/>
      <name val="Times New Roman"/>
      <family val="1"/>
    </font>
    <font>
      <b/>
      <i/>
      <sz val="11"/>
      <color theme="0"/>
      <name val="Magneto"/>
      <family val="5"/>
    </font>
    <font>
      <b/>
      <i/>
      <sz val="10"/>
      <color theme="3" tint="-0.249977111117893"/>
      <name val="Times New Roman"/>
      <family val="1"/>
      <charset val="204"/>
    </font>
    <font>
      <b/>
      <i/>
      <sz val="10"/>
      <color theme="3" tint="0.39997558519241921"/>
      <name val="Magneto"/>
      <family val="5"/>
    </font>
    <font>
      <b/>
      <i/>
      <sz val="10"/>
      <name val="Times New Roman"/>
      <family val="1"/>
      <charset val="204"/>
    </font>
    <font>
      <b/>
      <i/>
      <sz val="7.5"/>
      <name val="Arial"/>
      <family val="2"/>
    </font>
    <font>
      <b/>
      <i/>
      <sz val="7.5"/>
      <color theme="0" tint="-0.249977111117893"/>
      <name val="Arial"/>
      <family val="2"/>
    </font>
    <font>
      <sz val="10"/>
      <name val="Calibri"/>
      <family val="2"/>
      <charset val="204"/>
      <scheme val="minor"/>
    </font>
    <font>
      <sz val="10"/>
      <name val="Times New Roman"/>
      <family val="1"/>
      <charset val="204"/>
    </font>
    <font>
      <sz val="10"/>
      <color theme="0"/>
      <name val="Times New Roman"/>
      <family val="1"/>
      <charset val="204"/>
    </font>
    <font>
      <b/>
      <sz val="12"/>
      <color theme="1"/>
      <name val="Times New Roman"/>
      <family val="1"/>
      <charset val="204"/>
    </font>
    <font>
      <b/>
      <sz val="12"/>
      <name val="Times New Roman"/>
      <family val="1"/>
      <charset val="204"/>
    </font>
    <font>
      <sz val="11"/>
      <color rgb="FFFF0000"/>
      <name val="Times New Roman"/>
      <family val="1"/>
      <charset val="204"/>
    </font>
    <font>
      <sz val="12"/>
      <name val="Times New Roman"/>
      <family val="1"/>
      <charset val="204"/>
    </font>
    <font>
      <sz val="7.5"/>
      <name val="Times New Roman"/>
      <family val="1"/>
      <charset val="204"/>
    </font>
    <font>
      <b/>
      <sz val="7.5"/>
      <name val="Calibri"/>
      <family val="2"/>
      <charset val="204"/>
      <scheme val="minor"/>
    </font>
    <font>
      <i/>
      <sz val="12"/>
      <name val="Times New Roman"/>
      <family val="1"/>
      <charset val="204"/>
    </font>
    <font>
      <b/>
      <i/>
      <sz val="10"/>
      <color indexed="8"/>
      <name val="Arial"/>
      <family val="2"/>
    </font>
    <font>
      <b/>
      <i/>
      <sz val="11"/>
      <name val="Times New Roman"/>
      <family val="1"/>
      <charset val="204"/>
    </font>
    <font>
      <sz val="10"/>
      <color indexed="8"/>
      <name val="Times New Roman"/>
      <family val="1"/>
      <charset val="204"/>
    </font>
    <font>
      <b/>
      <sz val="11"/>
      <color theme="1" tint="0.34998626667073579"/>
      <name val="Times New Roman"/>
      <family val="1"/>
      <charset val="204"/>
    </font>
    <font>
      <b/>
      <sz val="11"/>
      <color theme="0" tint="-0.14999847407452621"/>
      <name val="Times New Roman"/>
      <family val="1"/>
      <charset val="204"/>
    </font>
    <font>
      <b/>
      <sz val="12"/>
      <color rgb="FFFF0000"/>
      <name val="Times New Roman"/>
      <family val="1"/>
      <charset val="204"/>
    </font>
    <font>
      <i/>
      <u/>
      <sz val="12"/>
      <color theme="9" tint="-0.499984740745262"/>
      <name val="Times New Roman"/>
      <family val="1"/>
      <charset val="204"/>
    </font>
    <font>
      <sz val="10"/>
      <name val="Times New Roman"/>
      <family val="1"/>
    </font>
    <font>
      <b/>
      <sz val="10"/>
      <name val="Arial"/>
      <family val="2"/>
      <charset val="204"/>
    </font>
    <font>
      <b/>
      <i/>
      <sz val="8"/>
      <color theme="6" tint="-0.499984740745262"/>
      <name val="Arial"/>
      <family val="2"/>
      <charset val="204"/>
    </font>
    <font>
      <b/>
      <i/>
      <sz val="7.5"/>
      <name val="Times New Roman"/>
      <family val="1"/>
      <charset val="204"/>
    </font>
    <font>
      <sz val="7.5"/>
      <color rgb="FF969696"/>
      <name val="Times New Roman"/>
      <family val="1"/>
    </font>
    <font>
      <sz val="9"/>
      <color indexed="81"/>
      <name val="Tahoma"/>
      <family val="2"/>
      <charset val="204"/>
    </font>
  </fonts>
  <fills count="5">
    <fill>
      <patternFill patternType="none"/>
    </fill>
    <fill>
      <patternFill patternType="gray125"/>
    </fill>
    <fill>
      <patternFill patternType="solid">
        <fgColor theme="0"/>
        <bgColor indexed="64"/>
      </patternFill>
    </fill>
    <fill>
      <patternFill patternType="solid">
        <fgColor rgb="FFCCFFCC"/>
        <bgColor rgb="FFCCFFFF"/>
      </patternFill>
    </fill>
    <fill>
      <patternFill patternType="solid">
        <fgColor rgb="FF92D050"/>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0" fontId="2" fillId="0" borderId="0"/>
    <xf numFmtId="164" fontId="6" fillId="0" borderId="0" applyBorder="0">
      <alignment horizontal="right" vertical="center"/>
    </xf>
    <xf numFmtId="0" fontId="9" fillId="0" borderId="0" applyBorder="0">
      <alignment horizontal="center" vertical="center"/>
    </xf>
    <xf numFmtId="0" fontId="14" fillId="0" borderId="0" applyBorder="0" applyProtection="0">
      <alignment vertical="top"/>
    </xf>
    <xf numFmtId="0" fontId="41" fillId="3" borderId="0" applyBorder="0">
      <alignment horizontal="center" vertical="center"/>
    </xf>
  </cellStyleXfs>
  <cellXfs count="182">
    <xf numFmtId="0" fontId="0" fillId="0" borderId="0" xfId="0"/>
    <xf numFmtId="0" fontId="2" fillId="0" borderId="0" xfId="1" applyBorder="1" applyAlignment="1">
      <alignment vertical="top"/>
    </xf>
    <xf numFmtId="0" fontId="2" fillId="0" borderId="0" xfId="1" applyAlignment="1">
      <alignment vertical="top"/>
    </xf>
    <xf numFmtId="4" fontId="2" fillId="0" borderId="0" xfId="1" applyNumberFormat="1" applyAlignment="1">
      <alignment horizontal="center" vertical="top"/>
    </xf>
    <xf numFmtId="0" fontId="2" fillId="0" borderId="0" xfId="1" applyAlignment="1">
      <alignment horizontal="center" vertical="top"/>
    </xf>
    <xf numFmtId="3" fontId="2" fillId="0" borderId="0" xfId="1" applyNumberFormat="1" applyAlignment="1">
      <alignment horizontal="center" vertical="top"/>
    </xf>
    <xf numFmtId="3" fontId="2" fillId="0" borderId="0" xfId="1" applyNumberFormat="1" applyAlignment="1">
      <alignment horizontal="center" vertical="center"/>
    </xf>
    <xf numFmtId="3" fontId="2" fillId="0" borderId="0" xfId="1" applyNumberFormat="1" applyFill="1" applyAlignment="1">
      <alignment horizontal="center" vertical="center"/>
    </xf>
    <xf numFmtId="0" fontId="3" fillId="0" borderId="0" xfId="1" applyFont="1" applyFill="1" applyBorder="1" applyAlignment="1">
      <alignment vertical="top"/>
    </xf>
    <xf numFmtId="4" fontId="2" fillId="0" borderId="0" xfId="1" applyNumberFormat="1" applyBorder="1" applyAlignment="1">
      <alignment horizontal="center" vertical="top"/>
    </xf>
    <xf numFmtId="0" fontId="2" fillId="0" borderId="0" xfId="1" applyBorder="1" applyAlignment="1">
      <alignment horizontal="center" vertical="top"/>
    </xf>
    <xf numFmtId="3" fontId="4" fillId="0" borderId="0" xfId="1" applyNumberFormat="1" applyFont="1" applyBorder="1" applyAlignment="1">
      <alignment horizontal="right" vertical="top"/>
    </xf>
    <xf numFmtId="3" fontId="2" fillId="0" borderId="0" xfId="1" applyNumberFormat="1" applyBorder="1" applyAlignment="1">
      <alignment horizontal="center" vertical="center"/>
    </xf>
    <xf numFmtId="3" fontId="2" fillId="0" borderId="0" xfId="1" applyNumberFormat="1" applyFill="1" applyBorder="1" applyAlignment="1">
      <alignment horizontal="center" vertical="center"/>
    </xf>
    <xf numFmtId="3" fontId="4" fillId="0" borderId="0" xfId="1" applyNumberFormat="1" applyFont="1" applyAlignment="1">
      <alignment horizontal="right" vertical="top"/>
    </xf>
    <xf numFmtId="0" fontId="5" fillId="0" borderId="0" xfId="1" applyFont="1" applyBorder="1" applyAlignment="1">
      <alignment horizontal="right" vertical="top"/>
    </xf>
    <xf numFmtId="1" fontId="7" fillId="0" borderId="0" xfId="2" applyNumberFormat="1" applyFont="1" applyAlignment="1">
      <alignment horizontal="left" vertical="center"/>
    </xf>
    <xf numFmtId="3" fontId="7" fillId="0" borderId="0" xfId="2" applyNumberFormat="1" applyFont="1" applyAlignment="1">
      <alignment horizontal="center" vertical="center"/>
    </xf>
    <xf numFmtId="0" fontId="2" fillId="0" borderId="0" xfId="1" applyFill="1" applyAlignment="1">
      <alignment vertical="top"/>
    </xf>
    <xf numFmtId="0" fontId="2" fillId="0" borderId="0" xfId="1" applyFill="1" applyBorder="1" applyAlignment="1">
      <alignment vertical="top"/>
    </xf>
    <xf numFmtId="0" fontId="8" fillId="0" borderId="0" xfId="1" applyFont="1" applyFill="1" applyAlignment="1">
      <alignment horizontal="center" vertical="center"/>
    </xf>
    <xf numFmtId="1" fontId="7" fillId="0" borderId="0" xfId="2" applyNumberFormat="1" applyFont="1" applyFill="1" applyAlignment="1">
      <alignment horizontal="left" vertical="center"/>
    </xf>
    <xf numFmtId="0" fontId="10" fillId="0" borderId="0" xfId="3" applyFont="1" applyFill="1" applyBorder="1" applyAlignment="1">
      <alignment vertical="center"/>
    </xf>
    <xf numFmtId="3" fontId="2" fillId="0" borderId="0" xfId="1" applyNumberFormat="1" applyFill="1" applyAlignment="1">
      <alignment horizontal="center" vertical="top"/>
    </xf>
    <xf numFmtId="0" fontId="11" fillId="0" borderId="0" xfId="1" applyFont="1" applyAlignment="1">
      <alignment horizontal="right" vertical="center"/>
    </xf>
    <xf numFmtId="0" fontId="12" fillId="0" borderId="0" xfId="1" applyFont="1" applyFill="1" applyBorder="1" applyAlignment="1">
      <alignment vertical="top"/>
    </xf>
    <xf numFmtId="1" fontId="7" fillId="0" borderId="0" xfId="2" applyNumberFormat="1" applyFont="1" applyFill="1" applyAlignment="1">
      <alignment vertical="center"/>
    </xf>
    <xf numFmtId="0" fontId="13" fillId="0" borderId="0" xfId="1" applyFont="1" applyFill="1" applyBorder="1" applyAlignment="1">
      <alignment vertical="top"/>
    </xf>
    <xf numFmtId="0" fontId="8" fillId="0" borderId="0" xfId="4" applyFont="1" applyFill="1" applyAlignment="1" applyProtection="1">
      <alignment horizontal="center" vertical="center"/>
    </xf>
    <xf numFmtId="1" fontId="7" fillId="0" borderId="0" xfId="2" applyNumberFormat="1" applyFont="1" applyFill="1" applyAlignment="1">
      <alignment horizontal="center" vertical="center"/>
    </xf>
    <xf numFmtId="0" fontId="15" fillId="0" borderId="0" xfId="1" applyFont="1" applyFill="1" applyBorder="1" applyAlignment="1">
      <alignment vertical="top"/>
    </xf>
    <xf numFmtId="0" fontId="16" fillId="0" borderId="0" xfId="1" applyFont="1" applyFill="1" applyBorder="1" applyAlignment="1">
      <alignment horizontal="center" vertical="top"/>
    </xf>
    <xf numFmtId="0" fontId="17" fillId="0" borderId="0" xfId="1" applyFont="1" applyFill="1" applyBorder="1" applyAlignment="1">
      <alignment horizontal="center" vertical="center"/>
    </xf>
    <xf numFmtId="0" fontId="18" fillId="0" borderId="0" xfId="1" applyFont="1" applyFill="1" applyBorder="1" applyAlignment="1">
      <alignment vertical="top"/>
    </xf>
    <xf numFmtId="0" fontId="19" fillId="0" borderId="0" xfId="1" applyFont="1" applyFill="1" applyAlignment="1">
      <alignment horizontal="right" vertical="center"/>
    </xf>
    <xf numFmtId="0" fontId="20" fillId="0" borderId="0" xfId="1" applyFont="1" applyFill="1" applyAlignment="1">
      <alignment vertical="center"/>
    </xf>
    <xf numFmtId="3" fontId="21" fillId="0" borderId="0" xfId="1" applyNumberFormat="1" applyFont="1" applyFill="1" applyBorder="1" applyAlignment="1">
      <alignment horizontal="center" vertical="center"/>
    </xf>
    <xf numFmtId="0" fontId="22" fillId="0" borderId="0" xfId="3" applyFont="1" applyFill="1" applyBorder="1" applyAlignment="1">
      <alignment horizontal="center" vertical="center" wrapText="1"/>
    </xf>
    <xf numFmtId="0" fontId="18" fillId="0" borderId="0" xfId="1" applyFont="1" applyFill="1" applyBorder="1" applyAlignment="1">
      <alignment horizontal="center" vertical="center"/>
    </xf>
    <xf numFmtId="0" fontId="23" fillId="2" borderId="0" xfId="1" applyFont="1" applyFill="1" applyAlignment="1">
      <alignment horizontal="right" vertical="center"/>
    </xf>
    <xf numFmtId="0" fontId="24" fillId="0" borderId="0" xfId="3" applyFont="1" applyFill="1" applyBorder="1" applyAlignment="1">
      <alignment horizontal="right" vertical="center"/>
    </xf>
    <xf numFmtId="0" fontId="25" fillId="0" borderId="0" xfId="1" applyFont="1" applyFill="1" applyBorder="1" applyAlignment="1">
      <alignment horizontal="center" vertical="center"/>
    </xf>
    <xf numFmtId="0" fontId="2" fillId="0" borderId="0" xfId="1" applyFill="1" applyAlignment="1">
      <alignment horizontal="center" vertical="top"/>
    </xf>
    <xf numFmtId="0" fontId="2" fillId="0" borderId="0" xfId="1"/>
    <xf numFmtId="0" fontId="26" fillId="0" borderId="0" xfId="4" applyFont="1" applyFill="1" applyBorder="1" applyAlignment="1" applyProtection="1">
      <alignment horizontal="left" vertical="center"/>
    </xf>
    <xf numFmtId="0" fontId="15" fillId="0" borderId="0" xfId="1" applyFont="1" applyFill="1" applyBorder="1" applyAlignment="1">
      <alignment horizontal="center" vertical="top"/>
    </xf>
    <xf numFmtId="0" fontId="15" fillId="0" borderId="0" xfId="1" applyFont="1" applyFill="1" applyBorder="1" applyAlignment="1">
      <alignment horizontal="left" vertical="top"/>
    </xf>
    <xf numFmtId="0" fontId="17" fillId="0" borderId="0" xfId="4" applyFont="1" applyFill="1" applyBorder="1" applyAlignment="1" applyProtection="1">
      <alignment horizontal="right" vertical="top"/>
    </xf>
    <xf numFmtId="0" fontId="27" fillId="0" borderId="1" xfId="1" applyFont="1" applyFill="1" applyBorder="1" applyAlignment="1">
      <alignment horizontal="center" vertical="center"/>
    </xf>
    <xf numFmtId="0" fontId="28" fillId="0" borderId="0" xfId="1" applyFont="1" applyFill="1" applyBorder="1" applyAlignment="1">
      <alignment horizontal="left"/>
    </xf>
    <xf numFmtId="0" fontId="29" fillId="0" borderId="0" xfId="1" applyFont="1" applyFill="1" applyBorder="1" applyAlignment="1">
      <alignment horizontal="left"/>
    </xf>
    <xf numFmtId="0" fontId="30" fillId="0" borderId="0" xfId="1" applyFont="1" applyFill="1" applyBorder="1" applyAlignment="1">
      <alignment horizontal="center" vertical="center" wrapText="1"/>
    </xf>
    <xf numFmtId="0" fontId="34" fillId="0" borderId="0" xfId="4" applyFont="1" applyFill="1" applyBorder="1" applyAlignment="1" applyProtection="1">
      <alignment horizontal="left" vertical="center"/>
    </xf>
    <xf numFmtId="0" fontId="35" fillId="0" borderId="0" xfId="1" applyFont="1" applyFill="1" applyBorder="1" applyAlignment="1">
      <alignment horizontal="left" vertical="center"/>
    </xf>
    <xf numFmtId="0" fontId="16" fillId="0" borderId="0" xfId="1" applyFont="1" applyFill="1" applyBorder="1" applyAlignment="1">
      <alignment horizontal="center" vertical="center"/>
    </xf>
    <xf numFmtId="0" fontId="36" fillId="0" borderId="0" xfId="1" applyFont="1" applyFill="1" applyBorder="1" applyAlignment="1">
      <alignment horizontal="center" vertical="center"/>
    </xf>
    <xf numFmtId="0" fontId="37" fillId="0" borderId="0" xfId="1" applyFont="1" applyFill="1" applyBorder="1" applyAlignment="1">
      <alignment horizontal="center"/>
    </xf>
    <xf numFmtId="0" fontId="15" fillId="0" borderId="0" xfId="1" applyFont="1" applyBorder="1" applyAlignment="1">
      <alignment horizontal="center" vertical="top"/>
    </xf>
    <xf numFmtId="0" fontId="38" fillId="0" borderId="0" xfId="4" applyFont="1" applyFill="1" applyBorder="1" applyAlignment="1" applyProtection="1">
      <alignment horizontal="right" vertical="top"/>
    </xf>
    <xf numFmtId="0" fontId="39" fillId="0" borderId="0" xfId="1" applyFont="1" applyFill="1" applyBorder="1" applyAlignment="1">
      <alignment horizontal="center" vertical="center"/>
    </xf>
    <xf numFmtId="0" fontId="40" fillId="2" borderId="2" xfId="1" applyFont="1" applyFill="1" applyBorder="1" applyAlignment="1">
      <alignment horizontal="center" vertical="center" wrapText="1"/>
    </xf>
    <xf numFmtId="0" fontId="40" fillId="2" borderId="3"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2" fillId="0" borderId="0" xfId="5"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43" fillId="0" borderId="6" xfId="1" applyFont="1" applyFill="1" applyBorder="1" applyAlignment="1">
      <alignment horizontal="center" vertical="center" wrapText="1"/>
    </xf>
    <xf numFmtId="0" fontId="44" fillId="0" borderId="7" xfId="1" applyFont="1" applyBorder="1" applyAlignment="1">
      <alignment horizontal="center" vertical="center"/>
    </xf>
    <xf numFmtId="2" fontId="45" fillId="0" borderId="8" xfId="1" applyNumberFormat="1" applyFont="1" applyFill="1" applyBorder="1" applyAlignment="1">
      <alignment horizontal="center" vertical="center"/>
    </xf>
    <xf numFmtId="0" fontId="46" fillId="0" borderId="8" xfId="1" applyFont="1" applyBorder="1" applyAlignment="1">
      <alignment vertical="center" wrapText="1"/>
    </xf>
    <xf numFmtId="3" fontId="46" fillId="0" borderId="8" xfId="1" applyNumberFormat="1" applyFont="1" applyFill="1" applyBorder="1" applyAlignment="1">
      <alignment horizontal="center" vertical="center"/>
    </xf>
    <xf numFmtId="4" fontId="47" fillId="0" borderId="8" xfId="1" applyNumberFormat="1" applyFont="1" applyFill="1" applyBorder="1" applyAlignment="1">
      <alignment horizontal="center" vertical="center"/>
    </xf>
    <xf numFmtId="3" fontId="47" fillId="0" borderId="8" xfId="1" applyNumberFormat="1" applyFont="1" applyFill="1" applyBorder="1" applyAlignment="1">
      <alignment horizontal="center" vertical="center"/>
    </xf>
    <xf numFmtId="3" fontId="48" fillId="2" borderId="8" xfId="1" applyNumberFormat="1" applyFont="1" applyFill="1" applyBorder="1" applyAlignment="1">
      <alignment horizontal="center" vertical="center"/>
    </xf>
    <xf numFmtId="4" fontId="49" fillId="2" borderId="9" xfId="1" applyNumberFormat="1" applyFont="1" applyFill="1" applyBorder="1" applyAlignment="1">
      <alignment horizontal="center" vertical="center"/>
    </xf>
    <xf numFmtId="4" fontId="16" fillId="2" borderId="10" xfId="1" applyNumberFormat="1" applyFont="1" applyFill="1" applyBorder="1" applyAlignment="1">
      <alignment horizontal="center" vertical="center"/>
    </xf>
    <xf numFmtId="0" fontId="50" fillId="0" borderId="0" xfId="1" applyFont="1" applyFill="1" applyBorder="1" applyAlignment="1">
      <alignment horizontal="center" vertical="center"/>
    </xf>
    <xf numFmtId="0" fontId="50" fillId="0" borderId="0" xfId="1" applyFont="1" applyFill="1" applyBorder="1" applyAlignment="1">
      <alignment vertical="top"/>
    </xf>
    <xf numFmtId="165" fontId="51" fillId="0" borderId="6" xfId="5" applyNumberFormat="1" applyFont="1" applyFill="1" applyBorder="1" applyAlignment="1">
      <alignment horizontal="center" vertical="center" wrapText="1"/>
    </xf>
    <xf numFmtId="0" fontId="51" fillId="0" borderId="6" xfId="5" applyFont="1" applyFill="1" applyBorder="1" applyAlignment="1">
      <alignment horizontal="center" vertical="center" wrapText="1"/>
    </xf>
    <xf numFmtId="0" fontId="44" fillId="0" borderId="11" xfId="1" applyFont="1" applyBorder="1" applyAlignment="1">
      <alignment horizontal="center" vertical="center"/>
    </xf>
    <xf numFmtId="2" fontId="45" fillId="0" borderId="12" xfId="1" applyNumberFormat="1" applyFont="1" applyFill="1" applyBorder="1" applyAlignment="1">
      <alignment horizontal="center" vertical="center"/>
    </xf>
    <xf numFmtId="0" fontId="46" fillId="0" borderId="13" xfId="1" applyFont="1" applyBorder="1" applyAlignment="1">
      <alignment vertical="center" wrapText="1"/>
    </xf>
    <xf numFmtId="3" fontId="46" fillId="0" borderId="13" xfId="1" applyNumberFormat="1" applyFont="1" applyFill="1" applyBorder="1" applyAlignment="1">
      <alignment horizontal="center" vertical="center" wrapText="1"/>
    </xf>
    <xf numFmtId="4" fontId="47" fillId="0" borderId="14" xfId="1" applyNumberFormat="1" applyFont="1" applyFill="1" applyBorder="1" applyAlignment="1">
      <alignment horizontal="center" vertical="center"/>
    </xf>
    <xf numFmtId="3" fontId="47" fillId="0" borderId="14" xfId="1" applyNumberFormat="1" applyFont="1" applyFill="1" applyBorder="1" applyAlignment="1">
      <alignment horizontal="center" vertical="center"/>
    </xf>
    <xf numFmtId="3" fontId="48" fillId="2" borderId="14" xfId="1" applyNumberFormat="1" applyFont="1" applyFill="1" applyBorder="1" applyAlignment="1">
      <alignment horizontal="center" vertical="center"/>
    </xf>
    <xf numFmtId="4" fontId="49" fillId="2" borderId="14" xfId="1" applyNumberFormat="1" applyFont="1" applyFill="1" applyBorder="1" applyAlignment="1">
      <alignment horizontal="center" vertical="center"/>
    </xf>
    <xf numFmtId="4" fontId="16" fillId="2" borderId="15" xfId="1" applyNumberFormat="1" applyFont="1" applyFill="1" applyBorder="1" applyAlignment="1">
      <alignment horizontal="center" vertical="center"/>
    </xf>
    <xf numFmtId="0" fontId="53" fillId="0" borderId="0" xfId="5" applyFont="1" applyFill="1" applyBorder="1" applyAlignment="1">
      <alignment horizontal="center" vertical="center" wrapText="1"/>
    </xf>
    <xf numFmtId="3" fontId="46" fillId="0" borderId="13" xfId="1" applyNumberFormat="1" applyFont="1" applyFill="1" applyBorder="1" applyAlignment="1">
      <alignment horizontal="center" vertical="center"/>
    </xf>
    <xf numFmtId="2" fontId="45" fillId="0" borderId="16" xfId="1" applyNumberFormat="1" applyFont="1" applyFill="1" applyBorder="1" applyAlignment="1">
      <alignment horizontal="center" vertical="center"/>
    </xf>
    <xf numFmtId="0" fontId="46" fillId="0" borderId="16" xfId="1" applyFont="1" applyFill="1" applyBorder="1" applyAlignment="1">
      <alignment horizontal="center" vertical="center" wrapText="1"/>
    </xf>
    <xf numFmtId="0" fontId="46" fillId="0" borderId="14" xfId="1" applyFont="1" applyFill="1" applyBorder="1" applyAlignment="1">
      <alignment horizontal="center" vertical="center" wrapText="1"/>
    </xf>
    <xf numFmtId="2" fontId="45" fillId="0" borderId="13" xfId="1" applyNumberFormat="1" applyFont="1" applyFill="1" applyBorder="1" applyAlignment="1">
      <alignment horizontal="center" vertical="center"/>
    </xf>
    <xf numFmtId="0" fontId="46" fillId="0" borderId="13" xfId="1" applyFont="1" applyFill="1" applyBorder="1" applyAlignment="1">
      <alignment horizontal="center" vertical="center" wrapText="1"/>
    </xf>
    <xf numFmtId="2" fontId="45" fillId="0" borderId="14" xfId="1" applyNumberFormat="1" applyFont="1" applyFill="1" applyBorder="1" applyAlignment="1">
      <alignment horizontal="center" vertical="center"/>
    </xf>
    <xf numFmtId="0" fontId="46" fillId="0" borderId="14" xfId="1" applyFont="1" applyFill="1" applyBorder="1" applyAlignment="1">
      <alignment vertical="center" wrapText="1"/>
    </xf>
    <xf numFmtId="0" fontId="46" fillId="0" borderId="14" xfId="1" applyFont="1" applyFill="1" applyBorder="1" applyAlignment="1">
      <alignment horizontal="center" vertical="center"/>
    </xf>
    <xf numFmtId="4" fontId="54" fillId="0" borderId="0" xfId="1" applyNumberFormat="1" applyFont="1" applyFill="1" applyBorder="1" applyAlignment="1">
      <alignment horizontal="center" vertical="center"/>
    </xf>
    <xf numFmtId="2" fontId="45" fillId="0" borderId="17" xfId="1" applyNumberFormat="1" applyFont="1" applyFill="1" applyBorder="1" applyAlignment="1">
      <alignment horizontal="center" vertical="center"/>
    </xf>
    <xf numFmtId="3" fontId="46" fillId="2" borderId="14" xfId="1" applyNumberFormat="1" applyFont="1" applyFill="1" applyBorder="1" applyAlignment="1">
      <alignment horizontal="left" vertical="center"/>
    </xf>
    <xf numFmtId="0" fontId="44" fillId="0" borderId="17" xfId="1" applyFont="1" applyFill="1" applyBorder="1" applyAlignment="1">
      <alignment horizontal="center" vertical="center"/>
    </xf>
    <xf numFmtId="3" fontId="46" fillId="2" borderId="14" xfId="1" applyNumberFormat="1" applyFont="1" applyFill="1" applyBorder="1" applyAlignment="1">
      <alignment horizontal="center" vertical="center"/>
    </xf>
    <xf numFmtId="2" fontId="50" fillId="0" borderId="0" xfId="1" applyNumberFormat="1" applyFont="1" applyFill="1" applyBorder="1" applyAlignment="1">
      <alignment horizontal="center" vertical="center"/>
    </xf>
    <xf numFmtId="2" fontId="45" fillId="0" borderId="16" xfId="1" applyNumberFormat="1" applyFont="1" applyFill="1" applyBorder="1" applyAlignment="1">
      <alignment horizontal="center" vertical="center"/>
    </xf>
    <xf numFmtId="0" fontId="46" fillId="0" borderId="16" xfId="1" applyFont="1" applyFill="1" applyBorder="1" applyAlignment="1">
      <alignment vertical="center" wrapText="1"/>
    </xf>
    <xf numFmtId="0" fontId="46" fillId="0" borderId="18" xfId="1" applyFont="1" applyFill="1" applyBorder="1" applyAlignment="1">
      <alignment horizontal="center" vertical="center"/>
    </xf>
    <xf numFmtId="3" fontId="48" fillId="2" borderId="18" xfId="1" applyNumberFormat="1" applyFont="1" applyFill="1" applyBorder="1" applyAlignment="1">
      <alignment horizontal="center" vertical="center"/>
    </xf>
    <xf numFmtId="4" fontId="49" fillId="2" borderId="13" xfId="1" applyNumberFormat="1" applyFont="1" applyFill="1" applyBorder="1" applyAlignment="1">
      <alignment horizontal="center" vertical="center"/>
    </xf>
    <xf numFmtId="4" fontId="16" fillId="2" borderId="19" xfId="1" applyNumberFormat="1" applyFont="1" applyFill="1" applyBorder="1" applyAlignment="1">
      <alignment horizontal="center" vertical="center"/>
    </xf>
    <xf numFmtId="0" fontId="44" fillId="0" borderId="9" xfId="1" applyFont="1" applyFill="1" applyBorder="1" applyAlignment="1">
      <alignment horizontal="center" vertical="center"/>
    </xf>
    <xf numFmtId="0" fontId="28" fillId="0" borderId="8" xfId="5" applyFont="1" applyFill="1" applyBorder="1" applyAlignment="1">
      <alignment horizontal="left" vertical="center" wrapText="1"/>
    </xf>
    <xf numFmtId="3" fontId="49" fillId="2" borderId="8" xfId="1" applyNumberFormat="1" applyFont="1" applyFill="1" applyBorder="1" applyAlignment="1">
      <alignment horizontal="center" vertical="center"/>
    </xf>
    <xf numFmtId="3" fontId="48" fillId="2" borderId="20" xfId="1" applyNumberFormat="1" applyFont="1" applyFill="1" applyBorder="1" applyAlignment="1">
      <alignment horizontal="center" vertical="center"/>
    </xf>
    <xf numFmtId="4" fontId="49" fillId="2" borderId="8" xfId="1" applyNumberFormat="1" applyFont="1" applyFill="1" applyBorder="1" applyAlignment="1">
      <alignment horizontal="center" vertical="center"/>
    </xf>
    <xf numFmtId="0" fontId="44" fillId="0" borderId="21" xfId="1" applyFont="1" applyBorder="1" applyAlignment="1">
      <alignment horizontal="center" vertical="center"/>
    </xf>
    <xf numFmtId="0" fontId="44" fillId="0" borderId="22" xfId="1" applyFont="1" applyFill="1" applyBorder="1" applyAlignment="1">
      <alignment horizontal="center" vertical="center"/>
    </xf>
    <xf numFmtId="0" fontId="28" fillId="0" borderId="23" xfId="5" applyFont="1" applyFill="1" applyBorder="1" applyAlignment="1">
      <alignment horizontal="left" vertical="center" wrapText="1"/>
    </xf>
    <xf numFmtId="3" fontId="49" fillId="2" borderId="18" xfId="1" applyNumberFormat="1" applyFont="1" applyFill="1" applyBorder="1" applyAlignment="1">
      <alignment horizontal="center" vertical="center"/>
    </xf>
    <xf numFmtId="4" fontId="47" fillId="0" borderId="23" xfId="1" applyNumberFormat="1" applyFont="1" applyFill="1" applyBorder="1" applyAlignment="1">
      <alignment horizontal="center" vertical="center"/>
    </xf>
    <xf numFmtId="3" fontId="47" fillId="0" borderId="23" xfId="1" applyNumberFormat="1" applyFont="1" applyFill="1" applyBorder="1" applyAlignment="1">
      <alignment horizontal="center" vertical="center"/>
    </xf>
    <xf numFmtId="3" fontId="48" fillId="2" borderId="24" xfId="1" applyNumberFormat="1" applyFont="1" applyFill="1" applyBorder="1" applyAlignment="1">
      <alignment horizontal="center" vertical="center"/>
    </xf>
    <xf numFmtId="4" fontId="49" fillId="2" borderId="18" xfId="1" applyNumberFormat="1" applyFont="1" applyFill="1" applyBorder="1" applyAlignment="1">
      <alignment horizontal="center" vertical="center"/>
    </xf>
    <xf numFmtId="4" fontId="16" fillId="2" borderId="25" xfId="1" applyNumberFormat="1" applyFont="1" applyFill="1" applyBorder="1" applyAlignment="1">
      <alignment horizontal="center" vertical="center"/>
    </xf>
    <xf numFmtId="0" fontId="55" fillId="0" borderId="0" xfId="1" applyFont="1" applyBorder="1" applyAlignment="1">
      <alignment vertical="top"/>
    </xf>
    <xf numFmtId="0" fontId="56" fillId="0" borderId="0" xfId="1" applyFont="1" applyFill="1" applyBorder="1" applyAlignment="1">
      <alignment horizontal="right" vertical="center"/>
    </xf>
    <xf numFmtId="4" fontId="57" fillId="0" borderId="0" xfId="1" applyNumberFormat="1" applyFont="1" applyFill="1" applyAlignment="1">
      <alignment horizontal="center" vertical="center"/>
    </xf>
    <xf numFmtId="0" fontId="55" fillId="0" borderId="0" xfId="1" applyFont="1" applyFill="1" applyBorder="1" applyAlignment="1">
      <alignment vertical="top"/>
    </xf>
    <xf numFmtId="0" fontId="16" fillId="0" borderId="0" xfId="1" applyFont="1" applyFill="1" applyAlignment="1">
      <alignment horizontal="right" vertical="center" wrapText="1"/>
    </xf>
    <xf numFmtId="4" fontId="16" fillId="0" borderId="0" xfId="1" applyNumberFormat="1" applyFont="1" applyFill="1" applyAlignment="1">
      <alignment horizontal="center" vertical="center"/>
    </xf>
    <xf numFmtId="0" fontId="50" fillId="0" borderId="0" xfId="1" applyFont="1" applyFill="1" applyBorder="1" applyAlignment="1">
      <alignment vertical="center" wrapText="1"/>
    </xf>
    <xf numFmtId="0" fontId="49" fillId="0" borderId="0" xfId="1" applyFont="1" applyBorder="1" applyAlignment="1">
      <alignment vertical="top" wrapText="1"/>
    </xf>
    <xf numFmtId="0" fontId="44" fillId="0" borderId="0" xfId="1" applyFont="1" applyFill="1" applyBorder="1" applyAlignment="1">
      <alignment horizontal="center" vertical="center"/>
    </xf>
    <xf numFmtId="9" fontId="58" fillId="0" borderId="0" xfId="1" applyNumberFormat="1" applyFont="1" applyAlignment="1">
      <alignment horizontal="center" vertical="center"/>
    </xf>
    <xf numFmtId="166" fontId="35" fillId="0" borderId="0" xfId="1" applyNumberFormat="1" applyFont="1" applyFill="1" applyAlignment="1">
      <alignment horizontal="center" vertical="center"/>
    </xf>
    <xf numFmtId="0" fontId="28" fillId="0" borderId="0" xfId="1" applyFont="1" applyFill="1" applyBorder="1" applyAlignment="1">
      <alignment horizontal="right" vertical="center"/>
    </xf>
    <xf numFmtId="166" fontId="30" fillId="0" borderId="0" xfId="1" applyNumberFormat="1" applyFont="1" applyFill="1" applyAlignment="1">
      <alignment horizontal="center" vertical="center"/>
    </xf>
    <xf numFmtId="0" fontId="59" fillId="0" borderId="0" xfId="1" applyFont="1" applyFill="1" applyAlignment="1">
      <alignment horizontal="right" vertical="center"/>
    </xf>
    <xf numFmtId="166" fontId="54" fillId="0" borderId="0" xfId="1" applyNumberFormat="1" applyFont="1" applyFill="1" applyAlignment="1">
      <alignment horizontal="center" vertical="center"/>
    </xf>
    <xf numFmtId="0" fontId="60" fillId="0" borderId="0" xfId="1" applyFont="1" applyFill="1" applyAlignment="1">
      <alignment vertical="center"/>
    </xf>
    <xf numFmtId="0" fontId="28" fillId="0" borderId="0" xfId="1" applyFont="1" applyBorder="1" applyAlignment="1">
      <alignment vertical="top"/>
    </xf>
    <xf numFmtId="3" fontId="2" fillId="0" borderId="0" xfId="1" applyNumberFormat="1" applyFont="1" applyFill="1" applyBorder="1" applyAlignment="1">
      <alignment horizontal="center" vertical="top"/>
    </xf>
    <xf numFmtId="0" fontId="61" fillId="0" borderId="0" xfId="1" applyFont="1" applyFill="1" applyBorder="1" applyAlignment="1">
      <alignment horizontal="right" vertical="top"/>
    </xf>
    <xf numFmtId="167" fontId="61" fillId="0" borderId="0" xfId="1" applyNumberFormat="1" applyFont="1" applyFill="1" applyBorder="1" applyAlignment="1">
      <alignment horizontal="center" vertical="center"/>
    </xf>
    <xf numFmtId="0" fontId="2" fillId="0" borderId="0" xfId="1" applyFill="1" applyAlignment="1">
      <alignment horizontal="center" vertical="center"/>
    </xf>
    <xf numFmtId="0" fontId="50" fillId="0" borderId="0" xfId="1" applyFont="1" applyBorder="1" applyAlignment="1">
      <alignment vertical="top"/>
    </xf>
    <xf numFmtId="0" fontId="50" fillId="0" borderId="0" xfId="1" applyFont="1" applyAlignment="1">
      <alignment vertical="top"/>
    </xf>
    <xf numFmtId="4" fontId="50" fillId="0" borderId="0" xfId="1" applyNumberFormat="1" applyFont="1" applyAlignment="1">
      <alignment horizontal="center" vertical="top"/>
    </xf>
    <xf numFmtId="4" fontId="50" fillId="0" borderId="0" xfId="1" applyNumberFormat="1" applyFont="1" applyAlignment="1">
      <alignment vertical="top"/>
    </xf>
    <xf numFmtId="0" fontId="62" fillId="0" borderId="0" xfId="1" applyFont="1" applyFill="1" applyAlignment="1">
      <alignment horizontal="right" vertical="center"/>
    </xf>
    <xf numFmtId="3" fontId="63" fillId="0" borderId="0" xfId="1" applyNumberFormat="1" applyFont="1" applyFill="1" applyAlignment="1">
      <alignment horizontal="center" vertical="center" wrapText="1"/>
    </xf>
    <xf numFmtId="0" fontId="50" fillId="0" borderId="0" xfId="1" applyFont="1" applyFill="1" applyAlignment="1">
      <alignment horizontal="center" vertical="center"/>
    </xf>
    <xf numFmtId="0" fontId="2" fillId="0" borderId="0" xfId="1" applyFont="1" applyFill="1" applyBorder="1" applyAlignment="1">
      <alignment vertical="top"/>
    </xf>
    <xf numFmtId="0" fontId="15" fillId="0" borderId="0" xfId="1" applyFont="1" applyFill="1" applyBorder="1" applyAlignment="1">
      <alignment horizontal="left" vertical="top" wrapText="1"/>
    </xf>
    <xf numFmtId="0" fontId="15" fillId="0" borderId="0" xfId="1" applyFont="1" applyFill="1" applyBorder="1" applyAlignment="1">
      <alignment vertical="top" wrapText="1"/>
    </xf>
    <xf numFmtId="168" fontId="64" fillId="0" borderId="0" xfId="1" applyNumberFormat="1" applyFont="1" applyFill="1" applyBorder="1" applyAlignment="1">
      <alignment vertical="top"/>
    </xf>
    <xf numFmtId="0" fontId="64" fillId="0" borderId="0" xfId="1" applyFont="1" applyFill="1" applyBorder="1" applyAlignment="1">
      <alignment vertical="top"/>
    </xf>
    <xf numFmtId="0" fontId="59" fillId="0" borderId="0" xfId="1" applyFont="1" applyAlignment="1">
      <alignment horizontal="right" vertical="center"/>
    </xf>
    <xf numFmtId="0" fontId="4" fillId="0" borderId="0" xfId="1" applyFont="1" applyFill="1" applyBorder="1" applyAlignment="1">
      <alignment vertical="top" wrapText="1"/>
    </xf>
    <xf numFmtId="0" fontId="3" fillId="0" borderId="0" xfId="1" applyFont="1" applyBorder="1" applyAlignment="1">
      <alignment vertical="top"/>
    </xf>
    <xf numFmtId="166" fontId="47" fillId="0" borderId="0" xfId="1" applyNumberFormat="1" applyFont="1" applyFill="1" applyBorder="1" applyAlignment="1">
      <alignment vertical="center" wrapText="1"/>
    </xf>
    <xf numFmtId="0" fontId="47" fillId="0" borderId="0" xfId="1" applyFont="1" applyFill="1" applyBorder="1" applyAlignment="1">
      <alignment vertical="center" wrapText="1"/>
    </xf>
    <xf numFmtId="0" fontId="4" fillId="0" borderId="0" xfId="1" applyFont="1" applyBorder="1" applyAlignment="1">
      <alignment vertical="top" wrapText="1"/>
    </xf>
    <xf numFmtId="4" fontId="47" fillId="0" borderId="0" xfId="1" applyNumberFormat="1" applyFont="1" applyBorder="1" applyAlignment="1">
      <alignment vertical="top" wrapText="1"/>
    </xf>
    <xf numFmtId="0" fontId="2" fillId="0" borderId="0" xfId="1" applyAlignment="1">
      <alignment horizontal="center" vertical="center"/>
    </xf>
    <xf numFmtId="166" fontId="47" fillId="0" borderId="0" xfId="1" applyNumberFormat="1" applyFont="1" applyBorder="1" applyAlignment="1">
      <alignment vertical="center" wrapText="1"/>
    </xf>
    <xf numFmtId="0" fontId="47" fillId="0" borderId="0" xfId="1" applyFont="1" applyBorder="1" applyAlignment="1">
      <alignment vertical="center" wrapText="1"/>
    </xf>
    <xf numFmtId="0" fontId="60" fillId="0" borderId="0" xfId="1" applyFont="1" applyAlignment="1">
      <alignment vertical="center"/>
    </xf>
    <xf numFmtId="0" fontId="15" fillId="0" borderId="0" xfId="1" applyFont="1" applyBorder="1" applyAlignment="1">
      <alignment vertical="top"/>
    </xf>
    <xf numFmtId="4" fontId="4" fillId="0" borderId="0" xfId="1" applyNumberFormat="1" applyFont="1" applyBorder="1" applyAlignment="1">
      <alignment vertical="top" wrapText="1"/>
    </xf>
    <xf numFmtId="0" fontId="49" fillId="0" borderId="0" xfId="1" applyFont="1" applyBorder="1" applyAlignment="1">
      <alignment horizontal="left" vertical="top"/>
    </xf>
    <xf numFmtId="0" fontId="49" fillId="0" borderId="0" xfId="1" applyFont="1" applyBorder="1" applyAlignment="1">
      <alignment horizontal="left"/>
    </xf>
    <xf numFmtId="0" fontId="49" fillId="0" borderId="0" xfId="1" applyFont="1" applyAlignment="1">
      <alignment horizontal="left" vertical="top"/>
    </xf>
    <xf numFmtId="4" fontId="2" fillId="0" borderId="0" xfId="1" applyNumberFormat="1" applyAlignment="1">
      <alignment vertical="top"/>
    </xf>
    <xf numFmtId="0" fontId="2" fillId="0" borderId="0" xfId="1" applyBorder="1" applyAlignment="1">
      <alignment horizontal="center" vertical="center"/>
    </xf>
    <xf numFmtId="0" fontId="2" fillId="0" borderId="0" xfId="1" applyFill="1" applyBorder="1" applyAlignment="1">
      <alignment horizontal="center" vertical="center"/>
    </xf>
    <xf numFmtId="0" fontId="50" fillId="0" borderId="0" xfId="1" applyFont="1" applyAlignment="1">
      <alignment horizontal="center" vertical="center"/>
    </xf>
  </cellXfs>
  <cellStyles count="6">
    <cellStyle name="Price" xfId="2"/>
    <cellStyle name="Гиперссылка" xfId="4" builtinId="8"/>
    <cellStyle name="Модель" xfId="5"/>
    <cellStyle name="Обычный" xfId="0" builtinId="0"/>
    <cellStyle name="Обычный 2" xfId="1"/>
    <cellStyle name="Размеры" xfId="3"/>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theme="9" tint="0.39994506668294322"/>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ill>
        <patternFill>
          <bgColor rgb="FF99FFCC"/>
        </patternFill>
      </fill>
    </dxf>
    <dxf>
      <fill>
        <patternFill>
          <bgColor rgb="FFFFFF00"/>
        </patternFill>
      </fill>
    </dxf>
    <dxf>
      <fill>
        <patternFill>
          <bgColor theme="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checked="Checked"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checked="Checked"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checked="Checked" fmlaLink="#REF!"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39</xdr:row>
          <xdr:rowOff>0</xdr:rowOff>
        </xdr:from>
        <xdr:to>
          <xdr:col>8</xdr:col>
          <xdr:colOff>276225</xdr:colOff>
          <xdr:row>41</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39</xdr:row>
          <xdr:rowOff>0</xdr:rowOff>
        </xdr:from>
        <xdr:to>
          <xdr:col>8</xdr:col>
          <xdr:colOff>276225</xdr:colOff>
          <xdr:row>41</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171450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123825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180975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180975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180975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180975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180975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41</xdr:row>
          <xdr:rowOff>180975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0</xdr:rowOff>
        </xdr:from>
        <xdr:to>
          <xdr:col>7</xdr:col>
          <xdr:colOff>276225</xdr:colOff>
          <xdr:row>42</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209550</xdr:colOff>
      <xdr:row>33</xdr:row>
      <xdr:rowOff>38100</xdr:rowOff>
    </xdr:from>
    <xdr:to>
      <xdr:col>2</xdr:col>
      <xdr:colOff>676275</xdr:colOff>
      <xdr:row>33</xdr:row>
      <xdr:rowOff>781050</xdr:rowOff>
    </xdr:to>
    <xdr:pic>
      <xdr:nvPicPr>
        <xdr:cNvPr id="4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167" t="14728" r="37469" b="22287"/>
        <a:stretch>
          <a:fillRect/>
        </a:stretch>
      </xdr:blipFill>
      <xdr:spPr bwMode="auto">
        <a:xfrm>
          <a:off x="504825" y="11801475"/>
          <a:ext cx="4667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219075</xdr:colOff>
      <xdr:row>32</xdr:row>
      <xdr:rowOff>57150</xdr:rowOff>
    </xdr:from>
    <xdr:to>
      <xdr:col>2</xdr:col>
      <xdr:colOff>685800</xdr:colOff>
      <xdr:row>32</xdr:row>
      <xdr:rowOff>838200</xdr:rowOff>
    </xdr:to>
    <xdr:pic>
      <xdr:nvPicPr>
        <xdr:cNvPr id="43"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6683" t="18773" r="41328" b="20749"/>
        <a:stretch>
          <a:fillRect/>
        </a:stretch>
      </xdr:blipFill>
      <xdr:spPr bwMode="auto">
        <a:xfrm>
          <a:off x="514350" y="11029950"/>
          <a:ext cx="466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314325</xdr:colOff>
      <xdr:row>31</xdr:row>
      <xdr:rowOff>38100</xdr:rowOff>
    </xdr:from>
    <xdr:to>
      <xdr:col>2</xdr:col>
      <xdr:colOff>742950</xdr:colOff>
      <xdr:row>31</xdr:row>
      <xdr:rowOff>619125</xdr:rowOff>
    </xdr:to>
    <xdr:pic>
      <xdr:nvPicPr>
        <xdr:cNvPr id="44" name="Рисунок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1957" t="17349" r="39719" b="25525"/>
        <a:stretch>
          <a:fillRect/>
        </a:stretch>
      </xdr:blipFill>
      <xdr:spPr bwMode="auto">
        <a:xfrm>
          <a:off x="609600" y="10334625"/>
          <a:ext cx="4286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114300</xdr:colOff>
      <xdr:row>26</xdr:row>
      <xdr:rowOff>152400</xdr:rowOff>
    </xdr:from>
    <xdr:to>
      <xdr:col>2</xdr:col>
      <xdr:colOff>1047750</xdr:colOff>
      <xdr:row>26</xdr:row>
      <xdr:rowOff>714375</xdr:rowOff>
    </xdr:to>
    <xdr:pic>
      <xdr:nvPicPr>
        <xdr:cNvPr id="45" name="Рисунок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9267" t="44504" r="34332" b="23653"/>
        <a:stretch>
          <a:fillRect/>
        </a:stretch>
      </xdr:blipFill>
      <xdr:spPr bwMode="auto">
        <a:xfrm>
          <a:off x="409575" y="7162800"/>
          <a:ext cx="933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19</xdr:row>
      <xdr:rowOff>104775</xdr:rowOff>
    </xdr:from>
    <xdr:to>
      <xdr:col>2</xdr:col>
      <xdr:colOff>819150</xdr:colOff>
      <xdr:row>19</xdr:row>
      <xdr:rowOff>695325</xdr:rowOff>
    </xdr:to>
    <xdr:pic>
      <xdr:nvPicPr>
        <xdr:cNvPr id="46" name="Рисунок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1798" t="26881" r="30150" b="26775"/>
        <a:stretch>
          <a:fillRect/>
        </a:stretch>
      </xdr:blipFill>
      <xdr:spPr bwMode="auto">
        <a:xfrm>
          <a:off x="381000" y="2733675"/>
          <a:ext cx="7334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23</xdr:row>
      <xdr:rowOff>133350</xdr:rowOff>
    </xdr:from>
    <xdr:to>
      <xdr:col>2</xdr:col>
      <xdr:colOff>847725</xdr:colOff>
      <xdr:row>24</xdr:row>
      <xdr:rowOff>266700</xdr:rowOff>
    </xdr:to>
    <xdr:pic>
      <xdr:nvPicPr>
        <xdr:cNvPr id="47" name="Рисунок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1485" t="27293" r="28429" b="35345"/>
        <a:stretch>
          <a:fillRect/>
        </a:stretch>
      </xdr:blipFill>
      <xdr:spPr bwMode="auto">
        <a:xfrm>
          <a:off x="400050" y="5419725"/>
          <a:ext cx="7429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200025</xdr:colOff>
      <xdr:row>28</xdr:row>
      <xdr:rowOff>66675</xdr:rowOff>
    </xdr:from>
    <xdr:to>
      <xdr:col>2</xdr:col>
      <xdr:colOff>800100</xdr:colOff>
      <xdr:row>28</xdr:row>
      <xdr:rowOff>581025</xdr:rowOff>
    </xdr:to>
    <xdr:pic>
      <xdr:nvPicPr>
        <xdr:cNvPr id="48" name="Рисунок 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4510" t="23698" r="25258" b="21991"/>
        <a:stretch>
          <a:fillRect/>
        </a:stretch>
      </xdr:blipFill>
      <xdr:spPr bwMode="auto">
        <a:xfrm>
          <a:off x="495300" y="8658225"/>
          <a:ext cx="6000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xdr:colOff>
      <xdr:row>25</xdr:row>
      <xdr:rowOff>161925</xdr:rowOff>
    </xdr:from>
    <xdr:to>
      <xdr:col>2</xdr:col>
      <xdr:colOff>1019175</xdr:colOff>
      <xdr:row>25</xdr:row>
      <xdr:rowOff>657225</xdr:rowOff>
    </xdr:to>
    <xdr:pic>
      <xdr:nvPicPr>
        <xdr:cNvPr id="49" name="Рисунок 4"/>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9267" t="18526" r="34332" b="54659"/>
        <a:stretch>
          <a:fillRect/>
        </a:stretch>
      </xdr:blipFill>
      <xdr:spPr bwMode="auto">
        <a:xfrm>
          <a:off x="342900" y="6381750"/>
          <a:ext cx="9715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28575</xdr:colOff>
      <xdr:row>13</xdr:row>
      <xdr:rowOff>28575</xdr:rowOff>
    </xdr:from>
    <xdr:to>
      <xdr:col>6</xdr:col>
      <xdr:colOff>1076325</xdr:colOff>
      <xdr:row>16</xdr:row>
      <xdr:rowOff>142875</xdr:rowOff>
    </xdr:to>
    <xdr:pic>
      <xdr:nvPicPr>
        <xdr:cNvPr id="50" name="Рисунок 34" descr="https://www.mebel-land.com/upload/iblock/d06/H3395%20ST12%20%D0%94%D1%83%D0%B1%20%D0%BA%D0%BE%D1%80%D0%B1%D1%80%D0%B8%D0%B4%D0%B6%20%D0%BD%D0%B0%D1%82%D1%83%D1%80%D0%B0%D0%BB%D1%8C%D0%BD%D1%8B%D0%B9%20(106%D1%8563%D1%81%D0%BC).jp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477125" y="143827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28575</xdr:colOff>
      <xdr:row>14</xdr:row>
      <xdr:rowOff>66675</xdr:rowOff>
    </xdr:from>
    <xdr:to>
      <xdr:col>6</xdr:col>
      <xdr:colOff>1076325</xdr:colOff>
      <xdr:row>15</xdr:row>
      <xdr:rowOff>123825</xdr:rowOff>
    </xdr:to>
    <xdr:pic>
      <xdr:nvPicPr>
        <xdr:cNvPr id="51" name="Рисунок 47"/>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477125" y="165735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257175</xdr:colOff>
      <xdr:row>22</xdr:row>
      <xdr:rowOff>38100</xdr:rowOff>
    </xdr:from>
    <xdr:to>
      <xdr:col>2</xdr:col>
      <xdr:colOff>800100</xdr:colOff>
      <xdr:row>22</xdr:row>
      <xdr:rowOff>638175</xdr:rowOff>
    </xdr:to>
    <xdr:pic>
      <xdr:nvPicPr>
        <xdr:cNvPr id="52" name="Рисунок 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23042" t="6470" r="22350" b="5934"/>
        <a:stretch>
          <a:fillRect/>
        </a:stretch>
      </xdr:blipFill>
      <xdr:spPr bwMode="auto">
        <a:xfrm>
          <a:off x="552450" y="4657725"/>
          <a:ext cx="5429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152400</xdr:colOff>
      <xdr:row>21</xdr:row>
      <xdr:rowOff>57150</xdr:rowOff>
    </xdr:from>
    <xdr:to>
      <xdr:col>2</xdr:col>
      <xdr:colOff>752475</xdr:colOff>
      <xdr:row>21</xdr:row>
      <xdr:rowOff>600075</xdr:rowOff>
    </xdr:to>
    <xdr:pic>
      <xdr:nvPicPr>
        <xdr:cNvPr id="53" name="Рисунок 6"/>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l="12701" r="16560" b="5542"/>
        <a:stretch>
          <a:fillRect/>
        </a:stretch>
      </xdr:blipFill>
      <xdr:spPr bwMode="auto">
        <a:xfrm>
          <a:off x="447675" y="4010025"/>
          <a:ext cx="6000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29</xdr:row>
      <xdr:rowOff>114300</xdr:rowOff>
    </xdr:from>
    <xdr:to>
      <xdr:col>2</xdr:col>
      <xdr:colOff>771525</xdr:colOff>
      <xdr:row>30</xdr:row>
      <xdr:rowOff>438150</xdr:rowOff>
    </xdr:to>
    <xdr:pic>
      <xdr:nvPicPr>
        <xdr:cNvPr id="54" name="Рисунок 6"/>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l="32062" t="2528" r="30624" b="5338"/>
        <a:stretch>
          <a:fillRect/>
        </a:stretch>
      </xdr:blipFill>
      <xdr:spPr bwMode="auto">
        <a:xfrm>
          <a:off x="476250" y="9344025"/>
          <a:ext cx="5905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20</xdr:row>
      <xdr:rowOff>95250</xdr:rowOff>
    </xdr:from>
    <xdr:to>
      <xdr:col>2</xdr:col>
      <xdr:colOff>1000125</xdr:colOff>
      <xdr:row>20</xdr:row>
      <xdr:rowOff>600075</xdr:rowOff>
    </xdr:to>
    <xdr:grpSp>
      <xdr:nvGrpSpPr>
        <xdr:cNvPr id="55" name="Группа 2"/>
        <xdr:cNvGrpSpPr>
          <a:grpSpLocks/>
        </xdr:cNvGrpSpPr>
      </xdr:nvGrpSpPr>
      <xdr:grpSpPr bwMode="auto">
        <a:xfrm>
          <a:off x="400050" y="3381375"/>
          <a:ext cx="895350" cy="504825"/>
          <a:chOff x="1057274" y="7743824"/>
          <a:chExt cx="1499740" cy="771525"/>
        </a:xfrm>
      </xdr:grpSpPr>
      <xdr:pic>
        <xdr:nvPicPr>
          <xdr:cNvPr id="56" name="Рисунок 5"/>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l="18500" t="10152" r="25500" b="16541"/>
          <a:stretch>
            <a:fillRect/>
          </a:stretch>
        </xdr:blipFill>
        <xdr:spPr bwMode="auto">
          <a:xfrm>
            <a:off x="1057274" y="7790354"/>
            <a:ext cx="699639" cy="616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7" name="Рисунок 5"/>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l="18500" t="10152" r="25500" b="16541"/>
          <a:stretch>
            <a:fillRect/>
          </a:stretch>
        </xdr:blipFill>
        <xdr:spPr bwMode="auto">
          <a:xfrm>
            <a:off x="1771650" y="7743824"/>
            <a:ext cx="78536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142875</xdr:colOff>
      <xdr:row>27</xdr:row>
      <xdr:rowOff>76200</xdr:rowOff>
    </xdr:from>
    <xdr:to>
      <xdr:col>2</xdr:col>
      <xdr:colOff>952500</xdr:colOff>
      <xdr:row>27</xdr:row>
      <xdr:rowOff>685800</xdr:rowOff>
    </xdr:to>
    <xdr:pic>
      <xdr:nvPicPr>
        <xdr:cNvPr id="58" name="Рисунок 1"/>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l="16875" t="18045" r="17500" b="8083"/>
        <a:stretch>
          <a:fillRect/>
        </a:stretch>
      </xdr:blipFill>
      <xdr:spPr bwMode="auto">
        <a:xfrm>
          <a:off x="438150" y="7877175"/>
          <a:ext cx="8096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1666875</xdr:colOff>
      <xdr:row>5</xdr:row>
      <xdr:rowOff>57150</xdr:rowOff>
    </xdr:from>
    <xdr:ext cx="3933825" cy="981075"/>
    <xdr:sp macro="" textlink="">
      <xdr:nvSpPr>
        <xdr:cNvPr id="59" name="TextBox 58"/>
        <xdr:cNvSpPr txBox="1"/>
      </xdr:nvSpPr>
      <xdr:spPr>
        <a:xfrm>
          <a:off x="3124200" y="57150"/>
          <a:ext cx="3933825" cy="981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ru-RU" sz="1050" b="1" i="0" baseline="0">
              <a:solidFill>
                <a:schemeClr val="tx2">
                  <a:lumMod val="75000"/>
                </a:schemeClr>
              </a:solidFill>
              <a:latin typeface="Book Antiqua" pitchFamily="18" charset="0"/>
              <a:ea typeface="DejaVu Sans Light" pitchFamily="34" charset="0"/>
              <a:cs typeface="Arial" pitchFamily="34" charset="0"/>
            </a:rPr>
            <a:t>серия мебели для гостиниц</a:t>
          </a:r>
        </a:p>
        <a:p>
          <a:pPr algn="ctr"/>
          <a:r>
            <a:rPr lang="ru-RU" sz="4000" b="1" i="0" baseline="0">
              <a:solidFill>
                <a:schemeClr val="tx2">
                  <a:lumMod val="75000"/>
                </a:schemeClr>
              </a:solidFill>
              <a:latin typeface="Book Antiqua" pitchFamily="18" charset="0"/>
              <a:ea typeface="DejaVu Sans Light" pitchFamily="34" charset="0"/>
              <a:cs typeface="Arial" pitchFamily="34" charset="0"/>
            </a:rPr>
            <a:t>Апартаменты</a:t>
          </a:r>
        </a:p>
      </xdr:txBody>
    </xdr:sp>
    <xdr:clientData/>
  </xdr:oneCellAnchor>
  <xdr:twoCellAnchor editAs="oneCell">
    <xdr:from>
      <xdr:col>1</xdr:col>
      <xdr:colOff>104775</xdr:colOff>
      <xdr:row>5</xdr:row>
      <xdr:rowOff>47625</xdr:rowOff>
    </xdr:from>
    <xdr:to>
      <xdr:col>3</xdr:col>
      <xdr:colOff>80775</xdr:colOff>
      <xdr:row>9</xdr:row>
      <xdr:rowOff>38100</xdr:rowOff>
    </xdr:to>
    <xdr:pic>
      <xdr:nvPicPr>
        <xdr:cNvPr id="60" name="Рисунок 59"/>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blip>
        <a:srcRect/>
        <a:stretch>
          <a:fillRect/>
        </a:stretch>
      </xdr:blipFill>
      <xdr:spPr bwMode="auto">
        <a:xfrm>
          <a:off x="161925" y="47625"/>
          <a:ext cx="1376175" cy="676275"/>
        </a:xfrm>
        <a:prstGeom prst="rect">
          <a:avLst/>
        </a:prstGeom>
        <a:noFill/>
        <a:effectLst>
          <a:glow rad="127000">
            <a:schemeClr val="accent1">
              <a:alpha val="0"/>
            </a:schemeClr>
          </a:glow>
        </a:effectLst>
      </xdr:spPr>
    </xdr:pic>
    <xdr:clientData/>
  </xdr:twoCellAnchor>
  <mc:AlternateContent xmlns:mc="http://schemas.openxmlformats.org/markup-compatibility/2006">
    <mc:Choice xmlns:a14="http://schemas.microsoft.com/office/drawing/2010/main" Requires="a14">
      <xdr:twoCellAnchor editAs="oneCell">
        <xdr:from>
          <xdr:col>11</xdr:col>
          <xdr:colOff>276225</xdr:colOff>
          <xdr:row>45</xdr:row>
          <xdr:rowOff>0</xdr:rowOff>
        </xdr:from>
        <xdr:to>
          <xdr:col>12</xdr:col>
          <xdr:colOff>142875</xdr:colOff>
          <xdr:row>45</xdr:row>
          <xdr:rowOff>152400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45</xdr:row>
          <xdr:rowOff>0</xdr:rowOff>
        </xdr:from>
        <xdr:to>
          <xdr:col>12</xdr:col>
          <xdr:colOff>142875</xdr:colOff>
          <xdr:row>45</xdr:row>
          <xdr:rowOff>171450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45</xdr:row>
          <xdr:rowOff>0</xdr:rowOff>
        </xdr:from>
        <xdr:to>
          <xdr:col>12</xdr:col>
          <xdr:colOff>142875</xdr:colOff>
          <xdr:row>45</xdr:row>
          <xdr:rowOff>171450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45</xdr:row>
          <xdr:rowOff>0</xdr:rowOff>
        </xdr:from>
        <xdr:to>
          <xdr:col>12</xdr:col>
          <xdr:colOff>142875</xdr:colOff>
          <xdr:row>45</xdr:row>
          <xdr:rowOff>171450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45</xdr:row>
          <xdr:rowOff>0</xdr:rowOff>
        </xdr:from>
        <xdr:to>
          <xdr:col>12</xdr:col>
          <xdr:colOff>142875</xdr:colOff>
          <xdr:row>45</xdr:row>
          <xdr:rowOff>171450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504825</xdr:colOff>
      <xdr:row>43</xdr:row>
      <xdr:rowOff>38100</xdr:rowOff>
    </xdr:from>
    <xdr:to>
      <xdr:col>2</xdr:col>
      <xdr:colOff>1076325</xdr:colOff>
      <xdr:row>43</xdr:row>
      <xdr:rowOff>514350</xdr:rowOff>
    </xdr:to>
    <xdr:pic>
      <xdr:nvPicPr>
        <xdr:cNvPr id="66" name="Рисунок 2" descr="Доставка, Транспорт, Значок, Векторное Изображение."/>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800100" y="16544925"/>
          <a:ext cx="571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571500</xdr:colOff>
      <xdr:row>44</xdr:row>
      <xdr:rowOff>200025</xdr:rowOff>
    </xdr:from>
    <xdr:to>
      <xdr:col>2</xdr:col>
      <xdr:colOff>1047750</xdr:colOff>
      <xdr:row>44</xdr:row>
      <xdr:rowOff>561975</xdr:rowOff>
    </xdr:to>
    <xdr:pic>
      <xdr:nvPicPr>
        <xdr:cNvPr id="67" name="Рисунок 4" descr="Антон Прудков "/>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t="13750" r="2814" b="12500"/>
        <a:stretch>
          <a:fillRect/>
        </a:stretch>
      </xdr:blipFill>
      <xdr:spPr bwMode="auto">
        <a:xfrm>
          <a:off x="866775" y="17297400"/>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45</xdr:row>
      <xdr:rowOff>152400</xdr:rowOff>
    </xdr:from>
    <xdr:to>
      <xdr:col>2</xdr:col>
      <xdr:colOff>971550</xdr:colOff>
      <xdr:row>45</xdr:row>
      <xdr:rowOff>514350</xdr:rowOff>
    </xdr:to>
    <xdr:pic>
      <xdr:nvPicPr>
        <xdr:cNvPr id="68" name="Рисунок 5" descr="time,time,time icon download,time free icon,time png,time svg,time eps,time..."/>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923925" y="18259425"/>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514351</xdr:colOff>
      <xdr:row>11</xdr:row>
      <xdr:rowOff>152400</xdr:rowOff>
    </xdr:from>
    <xdr:to>
      <xdr:col>5</xdr:col>
      <xdr:colOff>657226</xdr:colOff>
      <xdr:row>15</xdr:row>
      <xdr:rowOff>142876</xdr:rowOff>
    </xdr:to>
    <xdr:grpSp>
      <xdr:nvGrpSpPr>
        <xdr:cNvPr id="69" name="Группа 68"/>
        <xdr:cNvGrpSpPr/>
      </xdr:nvGrpSpPr>
      <xdr:grpSpPr>
        <a:xfrm>
          <a:off x="5772151" y="1200150"/>
          <a:ext cx="1219200" cy="714376"/>
          <a:chOff x="4743451" y="4352924"/>
          <a:chExt cx="2371723" cy="1485901"/>
        </a:xfrm>
      </xdr:grpSpPr>
      <xdr:pic>
        <xdr:nvPicPr>
          <xdr:cNvPr id="70" name="Рисунок 69" descr="ЛХДФ 3025 PE Дуб Сонома Светлый Kronospan"/>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flipH="1">
            <a:off x="4752972" y="4364624"/>
            <a:ext cx="2362202" cy="1464675"/>
          </a:xfrm>
          <a:prstGeom prst="rect">
            <a:avLst/>
          </a:prstGeom>
          <a:gradFill>
            <a:gsLst>
              <a:gs pos="5000">
                <a:schemeClr val="bg1"/>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66675">
            <a:solidFill>
              <a:schemeClr val="bg1"/>
            </a:solidFill>
          </a:ln>
        </xdr:spPr>
      </xdr:pic>
      <xdr:sp macro="" textlink="">
        <xdr:nvSpPr>
          <xdr:cNvPr id="71" name="Прямоугольный треугольник 70"/>
          <xdr:cNvSpPr/>
        </xdr:nvSpPr>
        <xdr:spPr>
          <a:xfrm>
            <a:off x="4743451" y="4352924"/>
            <a:ext cx="2352674" cy="1485901"/>
          </a:xfrm>
          <a:prstGeom prst="rtTriangl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omments" Target="../comments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Admin/Desktop/www.mebel-land.com" TargetMode="External"/><Relationship Id="rId6"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59"/>
  <sheetViews>
    <sheetView tabSelected="1" view="pageBreakPreview" topLeftCell="A25" zoomScaleNormal="100" zoomScaleSheetLayoutView="100" workbookViewId="0">
      <selection activeCell="H11" sqref="H11"/>
    </sheetView>
  </sheetViews>
  <sheetFormatPr defaultRowHeight="9.75" x14ac:dyDescent="0.25"/>
  <cols>
    <col min="1" max="1" width="0.85546875" style="150" customWidth="1"/>
    <col min="2" max="2" width="3.5703125" style="150" customWidth="1"/>
    <col min="3" max="3" width="17.42578125" style="150" customWidth="1"/>
    <col min="4" max="4" width="57" style="150" customWidth="1"/>
    <col min="5" max="5" width="16.140625" style="151" customWidth="1"/>
    <col min="6" max="6" width="17.140625" style="153" customWidth="1"/>
    <col min="7" max="7" width="16.42578125" style="153" hidden="1" customWidth="1"/>
    <col min="8" max="8" width="15.7109375" style="151" customWidth="1"/>
    <col min="9" max="9" width="15.5703125" style="151" customWidth="1"/>
    <col min="10" max="10" width="19.5703125" style="181" customWidth="1"/>
    <col min="11" max="11" width="1.5703125" style="156" customWidth="1"/>
    <col min="12" max="12" width="5.42578125" style="81" customWidth="1"/>
    <col min="13" max="256" width="9.140625" style="150"/>
    <col min="257" max="257" width="0.85546875" style="150" customWidth="1"/>
    <col min="258" max="258" width="3.5703125" style="150" customWidth="1"/>
    <col min="259" max="259" width="17.42578125" style="150" customWidth="1"/>
    <col min="260" max="260" width="57" style="150" customWidth="1"/>
    <col min="261" max="261" width="16.140625" style="150" customWidth="1"/>
    <col min="262" max="262" width="17.140625" style="150" customWidth="1"/>
    <col min="263" max="263" width="0" style="150" hidden="1" customWidth="1"/>
    <col min="264" max="264" width="15.7109375" style="150" customWidth="1"/>
    <col min="265" max="265" width="15.5703125" style="150" customWidth="1"/>
    <col min="266" max="266" width="19.5703125" style="150" customWidth="1"/>
    <col min="267" max="267" width="1.5703125" style="150" customWidth="1"/>
    <col min="268" max="268" width="5.42578125" style="150" customWidth="1"/>
    <col min="269" max="512" width="9.140625" style="150"/>
    <col min="513" max="513" width="0.85546875" style="150" customWidth="1"/>
    <col min="514" max="514" width="3.5703125" style="150" customWidth="1"/>
    <col min="515" max="515" width="17.42578125" style="150" customWidth="1"/>
    <col min="516" max="516" width="57" style="150" customWidth="1"/>
    <col min="517" max="517" width="16.140625" style="150" customWidth="1"/>
    <col min="518" max="518" width="17.140625" style="150" customWidth="1"/>
    <col min="519" max="519" width="0" style="150" hidden="1" customWidth="1"/>
    <col min="520" max="520" width="15.7109375" style="150" customWidth="1"/>
    <col min="521" max="521" width="15.5703125" style="150" customWidth="1"/>
    <col min="522" max="522" width="19.5703125" style="150" customWidth="1"/>
    <col min="523" max="523" width="1.5703125" style="150" customWidth="1"/>
    <col min="524" max="524" width="5.42578125" style="150" customWidth="1"/>
    <col min="525" max="768" width="9.140625" style="150"/>
    <col min="769" max="769" width="0.85546875" style="150" customWidth="1"/>
    <col min="770" max="770" width="3.5703125" style="150" customWidth="1"/>
    <col min="771" max="771" width="17.42578125" style="150" customWidth="1"/>
    <col min="772" max="772" width="57" style="150" customWidth="1"/>
    <col min="773" max="773" width="16.140625" style="150" customWidth="1"/>
    <col min="774" max="774" width="17.140625" style="150" customWidth="1"/>
    <col min="775" max="775" width="0" style="150" hidden="1" customWidth="1"/>
    <col min="776" max="776" width="15.7109375" style="150" customWidth="1"/>
    <col min="777" max="777" width="15.5703125" style="150" customWidth="1"/>
    <col min="778" max="778" width="19.5703125" style="150" customWidth="1"/>
    <col min="779" max="779" width="1.5703125" style="150" customWidth="1"/>
    <col min="780" max="780" width="5.42578125" style="150" customWidth="1"/>
    <col min="781" max="1024" width="9.140625" style="150"/>
    <col min="1025" max="1025" width="0.85546875" style="150" customWidth="1"/>
    <col min="1026" max="1026" width="3.5703125" style="150" customWidth="1"/>
    <col min="1027" max="1027" width="17.42578125" style="150" customWidth="1"/>
    <col min="1028" max="1028" width="57" style="150" customWidth="1"/>
    <col min="1029" max="1029" width="16.140625" style="150" customWidth="1"/>
    <col min="1030" max="1030" width="17.140625" style="150" customWidth="1"/>
    <col min="1031" max="1031" width="0" style="150" hidden="1" customWidth="1"/>
    <col min="1032" max="1032" width="15.7109375" style="150" customWidth="1"/>
    <col min="1033" max="1033" width="15.5703125" style="150" customWidth="1"/>
    <col min="1034" max="1034" width="19.5703125" style="150" customWidth="1"/>
    <col min="1035" max="1035" width="1.5703125" style="150" customWidth="1"/>
    <col min="1036" max="1036" width="5.42578125" style="150" customWidth="1"/>
    <col min="1037" max="1280" width="9.140625" style="150"/>
    <col min="1281" max="1281" width="0.85546875" style="150" customWidth="1"/>
    <col min="1282" max="1282" width="3.5703125" style="150" customWidth="1"/>
    <col min="1283" max="1283" width="17.42578125" style="150" customWidth="1"/>
    <col min="1284" max="1284" width="57" style="150" customWidth="1"/>
    <col min="1285" max="1285" width="16.140625" style="150" customWidth="1"/>
    <col min="1286" max="1286" width="17.140625" style="150" customWidth="1"/>
    <col min="1287" max="1287" width="0" style="150" hidden="1" customWidth="1"/>
    <col min="1288" max="1288" width="15.7109375" style="150" customWidth="1"/>
    <col min="1289" max="1289" width="15.5703125" style="150" customWidth="1"/>
    <col min="1290" max="1290" width="19.5703125" style="150" customWidth="1"/>
    <col min="1291" max="1291" width="1.5703125" style="150" customWidth="1"/>
    <col min="1292" max="1292" width="5.42578125" style="150" customWidth="1"/>
    <col min="1293" max="1536" width="9.140625" style="150"/>
    <col min="1537" max="1537" width="0.85546875" style="150" customWidth="1"/>
    <col min="1538" max="1538" width="3.5703125" style="150" customWidth="1"/>
    <col min="1539" max="1539" width="17.42578125" style="150" customWidth="1"/>
    <col min="1540" max="1540" width="57" style="150" customWidth="1"/>
    <col min="1541" max="1541" width="16.140625" style="150" customWidth="1"/>
    <col min="1542" max="1542" width="17.140625" style="150" customWidth="1"/>
    <col min="1543" max="1543" width="0" style="150" hidden="1" customWidth="1"/>
    <col min="1544" max="1544" width="15.7109375" style="150" customWidth="1"/>
    <col min="1545" max="1545" width="15.5703125" style="150" customWidth="1"/>
    <col min="1546" max="1546" width="19.5703125" style="150" customWidth="1"/>
    <col min="1547" max="1547" width="1.5703125" style="150" customWidth="1"/>
    <col min="1548" max="1548" width="5.42578125" style="150" customWidth="1"/>
    <col min="1549" max="1792" width="9.140625" style="150"/>
    <col min="1793" max="1793" width="0.85546875" style="150" customWidth="1"/>
    <col min="1794" max="1794" width="3.5703125" style="150" customWidth="1"/>
    <col min="1795" max="1795" width="17.42578125" style="150" customWidth="1"/>
    <col min="1796" max="1796" width="57" style="150" customWidth="1"/>
    <col min="1797" max="1797" width="16.140625" style="150" customWidth="1"/>
    <col min="1798" max="1798" width="17.140625" style="150" customWidth="1"/>
    <col min="1799" max="1799" width="0" style="150" hidden="1" customWidth="1"/>
    <col min="1800" max="1800" width="15.7109375" style="150" customWidth="1"/>
    <col min="1801" max="1801" width="15.5703125" style="150" customWidth="1"/>
    <col min="1802" max="1802" width="19.5703125" style="150" customWidth="1"/>
    <col min="1803" max="1803" width="1.5703125" style="150" customWidth="1"/>
    <col min="1804" max="1804" width="5.42578125" style="150" customWidth="1"/>
    <col min="1805" max="2048" width="9.140625" style="150"/>
    <col min="2049" max="2049" width="0.85546875" style="150" customWidth="1"/>
    <col min="2050" max="2050" width="3.5703125" style="150" customWidth="1"/>
    <col min="2051" max="2051" width="17.42578125" style="150" customWidth="1"/>
    <col min="2052" max="2052" width="57" style="150" customWidth="1"/>
    <col min="2053" max="2053" width="16.140625" style="150" customWidth="1"/>
    <col min="2054" max="2054" width="17.140625" style="150" customWidth="1"/>
    <col min="2055" max="2055" width="0" style="150" hidden="1" customWidth="1"/>
    <col min="2056" max="2056" width="15.7109375" style="150" customWidth="1"/>
    <col min="2057" max="2057" width="15.5703125" style="150" customWidth="1"/>
    <col min="2058" max="2058" width="19.5703125" style="150" customWidth="1"/>
    <col min="2059" max="2059" width="1.5703125" style="150" customWidth="1"/>
    <col min="2060" max="2060" width="5.42578125" style="150" customWidth="1"/>
    <col min="2061" max="2304" width="9.140625" style="150"/>
    <col min="2305" max="2305" width="0.85546875" style="150" customWidth="1"/>
    <col min="2306" max="2306" width="3.5703125" style="150" customWidth="1"/>
    <col min="2307" max="2307" width="17.42578125" style="150" customWidth="1"/>
    <col min="2308" max="2308" width="57" style="150" customWidth="1"/>
    <col min="2309" max="2309" width="16.140625" style="150" customWidth="1"/>
    <col min="2310" max="2310" width="17.140625" style="150" customWidth="1"/>
    <col min="2311" max="2311" width="0" style="150" hidden="1" customWidth="1"/>
    <col min="2312" max="2312" width="15.7109375" style="150" customWidth="1"/>
    <col min="2313" max="2313" width="15.5703125" style="150" customWidth="1"/>
    <col min="2314" max="2314" width="19.5703125" style="150" customWidth="1"/>
    <col min="2315" max="2315" width="1.5703125" style="150" customWidth="1"/>
    <col min="2316" max="2316" width="5.42578125" style="150" customWidth="1"/>
    <col min="2317" max="2560" width="9.140625" style="150"/>
    <col min="2561" max="2561" width="0.85546875" style="150" customWidth="1"/>
    <col min="2562" max="2562" width="3.5703125" style="150" customWidth="1"/>
    <col min="2563" max="2563" width="17.42578125" style="150" customWidth="1"/>
    <col min="2564" max="2564" width="57" style="150" customWidth="1"/>
    <col min="2565" max="2565" width="16.140625" style="150" customWidth="1"/>
    <col min="2566" max="2566" width="17.140625" style="150" customWidth="1"/>
    <col min="2567" max="2567" width="0" style="150" hidden="1" customWidth="1"/>
    <col min="2568" max="2568" width="15.7109375" style="150" customWidth="1"/>
    <col min="2569" max="2569" width="15.5703125" style="150" customWidth="1"/>
    <col min="2570" max="2570" width="19.5703125" style="150" customWidth="1"/>
    <col min="2571" max="2571" width="1.5703125" style="150" customWidth="1"/>
    <col min="2572" max="2572" width="5.42578125" style="150" customWidth="1"/>
    <col min="2573" max="2816" width="9.140625" style="150"/>
    <col min="2817" max="2817" width="0.85546875" style="150" customWidth="1"/>
    <col min="2818" max="2818" width="3.5703125" style="150" customWidth="1"/>
    <col min="2819" max="2819" width="17.42578125" style="150" customWidth="1"/>
    <col min="2820" max="2820" width="57" style="150" customWidth="1"/>
    <col min="2821" max="2821" width="16.140625" style="150" customWidth="1"/>
    <col min="2822" max="2822" width="17.140625" style="150" customWidth="1"/>
    <col min="2823" max="2823" width="0" style="150" hidden="1" customWidth="1"/>
    <col min="2824" max="2824" width="15.7109375" style="150" customWidth="1"/>
    <col min="2825" max="2825" width="15.5703125" style="150" customWidth="1"/>
    <col min="2826" max="2826" width="19.5703125" style="150" customWidth="1"/>
    <col min="2827" max="2827" width="1.5703125" style="150" customWidth="1"/>
    <col min="2828" max="2828" width="5.42578125" style="150" customWidth="1"/>
    <col min="2829" max="3072" width="9.140625" style="150"/>
    <col min="3073" max="3073" width="0.85546875" style="150" customWidth="1"/>
    <col min="3074" max="3074" width="3.5703125" style="150" customWidth="1"/>
    <col min="3075" max="3075" width="17.42578125" style="150" customWidth="1"/>
    <col min="3076" max="3076" width="57" style="150" customWidth="1"/>
    <col min="3077" max="3077" width="16.140625" style="150" customWidth="1"/>
    <col min="3078" max="3078" width="17.140625" style="150" customWidth="1"/>
    <col min="3079" max="3079" width="0" style="150" hidden="1" customWidth="1"/>
    <col min="3080" max="3080" width="15.7109375" style="150" customWidth="1"/>
    <col min="3081" max="3081" width="15.5703125" style="150" customWidth="1"/>
    <col min="3082" max="3082" width="19.5703125" style="150" customWidth="1"/>
    <col min="3083" max="3083" width="1.5703125" style="150" customWidth="1"/>
    <col min="3084" max="3084" width="5.42578125" style="150" customWidth="1"/>
    <col min="3085" max="3328" width="9.140625" style="150"/>
    <col min="3329" max="3329" width="0.85546875" style="150" customWidth="1"/>
    <col min="3330" max="3330" width="3.5703125" style="150" customWidth="1"/>
    <col min="3331" max="3331" width="17.42578125" style="150" customWidth="1"/>
    <col min="3332" max="3332" width="57" style="150" customWidth="1"/>
    <col min="3333" max="3333" width="16.140625" style="150" customWidth="1"/>
    <col min="3334" max="3334" width="17.140625" style="150" customWidth="1"/>
    <col min="3335" max="3335" width="0" style="150" hidden="1" customWidth="1"/>
    <col min="3336" max="3336" width="15.7109375" style="150" customWidth="1"/>
    <col min="3337" max="3337" width="15.5703125" style="150" customWidth="1"/>
    <col min="3338" max="3338" width="19.5703125" style="150" customWidth="1"/>
    <col min="3339" max="3339" width="1.5703125" style="150" customWidth="1"/>
    <col min="3340" max="3340" width="5.42578125" style="150" customWidth="1"/>
    <col min="3341" max="3584" width="9.140625" style="150"/>
    <col min="3585" max="3585" width="0.85546875" style="150" customWidth="1"/>
    <col min="3586" max="3586" width="3.5703125" style="150" customWidth="1"/>
    <col min="3587" max="3587" width="17.42578125" style="150" customWidth="1"/>
    <col min="3588" max="3588" width="57" style="150" customWidth="1"/>
    <col min="3589" max="3589" width="16.140625" style="150" customWidth="1"/>
    <col min="3590" max="3590" width="17.140625" style="150" customWidth="1"/>
    <col min="3591" max="3591" width="0" style="150" hidden="1" customWidth="1"/>
    <col min="3592" max="3592" width="15.7109375" style="150" customWidth="1"/>
    <col min="3593" max="3593" width="15.5703125" style="150" customWidth="1"/>
    <col min="3594" max="3594" width="19.5703125" style="150" customWidth="1"/>
    <col min="3595" max="3595" width="1.5703125" style="150" customWidth="1"/>
    <col min="3596" max="3596" width="5.42578125" style="150" customWidth="1"/>
    <col min="3597" max="3840" width="9.140625" style="150"/>
    <col min="3841" max="3841" width="0.85546875" style="150" customWidth="1"/>
    <col min="3842" max="3842" width="3.5703125" style="150" customWidth="1"/>
    <col min="3843" max="3843" width="17.42578125" style="150" customWidth="1"/>
    <col min="3844" max="3844" width="57" style="150" customWidth="1"/>
    <col min="3845" max="3845" width="16.140625" style="150" customWidth="1"/>
    <col min="3846" max="3846" width="17.140625" style="150" customWidth="1"/>
    <col min="3847" max="3847" width="0" style="150" hidden="1" customWidth="1"/>
    <col min="3848" max="3848" width="15.7109375" style="150" customWidth="1"/>
    <col min="3849" max="3849" width="15.5703125" style="150" customWidth="1"/>
    <col min="3850" max="3850" width="19.5703125" style="150" customWidth="1"/>
    <col min="3851" max="3851" width="1.5703125" style="150" customWidth="1"/>
    <col min="3852" max="3852" width="5.42578125" style="150" customWidth="1"/>
    <col min="3853" max="4096" width="9.140625" style="150"/>
    <col min="4097" max="4097" width="0.85546875" style="150" customWidth="1"/>
    <col min="4098" max="4098" width="3.5703125" style="150" customWidth="1"/>
    <col min="4099" max="4099" width="17.42578125" style="150" customWidth="1"/>
    <col min="4100" max="4100" width="57" style="150" customWidth="1"/>
    <col min="4101" max="4101" width="16.140625" style="150" customWidth="1"/>
    <col min="4102" max="4102" width="17.140625" style="150" customWidth="1"/>
    <col min="4103" max="4103" width="0" style="150" hidden="1" customWidth="1"/>
    <col min="4104" max="4104" width="15.7109375" style="150" customWidth="1"/>
    <col min="4105" max="4105" width="15.5703125" style="150" customWidth="1"/>
    <col min="4106" max="4106" width="19.5703125" style="150" customWidth="1"/>
    <col min="4107" max="4107" width="1.5703125" style="150" customWidth="1"/>
    <col min="4108" max="4108" width="5.42578125" style="150" customWidth="1"/>
    <col min="4109" max="4352" width="9.140625" style="150"/>
    <col min="4353" max="4353" width="0.85546875" style="150" customWidth="1"/>
    <col min="4354" max="4354" width="3.5703125" style="150" customWidth="1"/>
    <col min="4355" max="4355" width="17.42578125" style="150" customWidth="1"/>
    <col min="4356" max="4356" width="57" style="150" customWidth="1"/>
    <col min="4357" max="4357" width="16.140625" style="150" customWidth="1"/>
    <col min="4358" max="4358" width="17.140625" style="150" customWidth="1"/>
    <col min="4359" max="4359" width="0" style="150" hidden="1" customWidth="1"/>
    <col min="4360" max="4360" width="15.7109375" style="150" customWidth="1"/>
    <col min="4361" max="4361" width="15.5703125" style="150" customWidth="1"/>
    <col min="4362" max="4362" width="19.5703125" style="150" customWidth="1"/>
    <col min="4363" max="4363" width="1.5703125" style="150" customWidth="1"/>
    <col min="4364" max="4364" width="5.42578125" style="150" customWidth="1"/>
    <col min="4365" max="4608" width="9.140625" style="150"/>
    <col min="4609" max="4609" width="0.85546875" style="150" customWidth="1"/>
    <col min="4610" max="4610" width="3.5703125" style="150" customWidth="1"/>
    <col min="4611" max="4611" width="17.42578125" style="150" customWidth="1"/>
    <col min="4612" max="4612" width="57" style="150" customWidth="1"/>
    <col min="4613" max="4613" width="16.140625" style="150" customWidth="1"/>
    <col min="4614" max="4614" width="17.140625" style="150" customWidth="1"/>
    <col min="4615" max="4615" width="0" style="150" hidden="1" customWidth="1"/>
    <col min="4616" max="4616" width="15.7109375" style="150" customWidth="1"/>
    <col min="4617" max="4617" width="15.5703125" style="150" customWidth="1"/>
    <col min="4618" max="4618" width="19.5703125" style="150" customWidth="1"/>
    <col min="4619" max="4619" width="1.5703125" style="150" customWidth="1"/>
    <col min="4620" max="4620" width="5.42578125" style="150" customWidth="1"/>
    <col min="4621" max="4864" width="9.140625" style="150"/>
    <col min="4865" max="4865" width="0.85546875" style="150" customWidth="1"/>
    <col min="4866" max="4866" width="3.5703125" style="150" customWidth="1"/>
    <col min="4867" max="4867" width="17.42578125" style="150" customWidth="1"/>
    <col min="4868" max="4868" width="57" style="150" customWidth="1"/>
    <col min="4869" max="4869" width="16.140625" style="150" customWidth="1"/>
    <col min="4870" max="4870" width="17.140625" style="150" customWidth="1"/>
    <col min="4871" max="4871" width="0" style="150" hidden="1" customWidth="1"/>
    <col min="4872" max="4872" width="15.7109375" style="150" customWidth="1"/>
    <col min="4873" max="4873" width="15.5703125" style="150" customWidth="1"/>
    <col min="4874" max="4874" width="19.5703125" style="150" customWidth="1"/>
    <col min="4875" max="4875" width="1.5703125" style="150" customWidth="1"/>
    <col min="4876" max="4876" width="5.42578125" style="150" customWidth="1"/>
    <col min="4877" max="5120" width="9.140625" style="150"/>
    <col min="5121" max="5121" width="0.85546875" style="150" customWidth="1"/>
    <col min="5122" max="5122" width="3.5703125" style="150" customWidth="1"/>
    <col min="5123" max="5123" width="17.42578125" style="150" customWidth="1"/>
    <col min="5124" max="5124" width="57" style="150" customWidth="1"/>
    <col min="5125" max="5125" width="16.140625" style="150" customWidth="1"/>
    <col min="5126" max="5126" width="17.140625" style="150" customWidth="1"/>
    <col min="5127" max="5127" width="0" style="150" hidden="1" customWidth="1"/>
    <col min="5128" max="5128" width="15.7109375" style="150" customWidth="1"/>
    <col min="5129" max="5129" width="15.5703125" style="150" customWidth="1"/>
    <col min="5130" max="5130" width="19.5703125" style="150" customWidth="1"/>
    <col min="5131" max="5131" width="1.5703125" style="150" customWidth="1"/>
    <col min="5132" max="5132" width="5.42578125" style="150" customWidth="1"/>
    <col min="5133" max="5376" width="9.140625" style="150"/>
    <col min="5377" max="5377" width="0.85546875" style="150" customWidth="1"/>
    <col min="5378" max="5378" width="3.5703125" style="150" customWidth="1"/>
    <col min="5379" max="5379" width="17.42578125" style="150" customWidth="1"/>
    <col min="5380" max="5380" width="57" style="150" customWidth="1"/>
    <col min="5381" max="5381" width="16.140625" style="150" customWidth="1"/>
    <col min="5382" max="5382" width="17.140625" style="150" customWidth="1"/>
    <col min="5383" max="5383" width="0" style="150" hidden="1" customWidth="1"/>
    <col min="5384" max="5384" width="15.7109375" style="150" customWidth="1"/>
    <col min="5385" max="5385" width="15.5703125" style="150" customWidth="1"/>
    <col min="5386" max="5386" width="19.5703125" style="150" customWidth="1"/>
    <col min="5387" max="5387" width="1.5703125" style="150" customWidth="1"/>
    <col min="5388" max="5388" width="5.42578125" style="150" customWidth="1"/>
    <col min="5389" max="5632" width="9.140625" style="150"/>
    <col min="5633" max="5633" width="0.85546875" style="150" customWidth="1"/>
    <col min="5634" max="5634" width="3.5703125" style="150" customWidth="1"/>
    <col min="5635" max="5635" width="17.42578125" style="150" customWidth="1"/>
    <col min="5636" max="5636" width="57" style="150" customWidth="1"/>
    <col min="5637" max="5637" width="16.140625" style="150" customWidth="1"/>
    <col min="5638" max="5638" width="17.140625" style="150" customWidth="1"/>
    <col min="5639" max="5639" width="0" style="150" hidden="1" customWidth="1"/>
    <col min="5640" max="5640" width="15.7109375" style="150" customWidth="1"/>
    <col min="5641" max="5641" width="15.5703125" style="150" customWidth="1"/>
    <col min="5642" max="5642" width="19.5703125" style="150" customWidth="1"/>
    <col min="5643" max="5643" width="1.5703125" style="150" customWidth="1"/>
    <col min="5644" max="5644" width="5.42578125" style="150" customWidth="1"/>
    <col min="5645" max="5888" width="9.140625" style="150"/>
    <col min="5889" max="5889" width="0.85546875" style="150" customWidth="1"/>
    <col min="5890" max="5890" width="3.5703125" style="150" customWidth="1"/>
    <col min="5891" max="5891" width="17.42578125" style="150" customWidth="1"/>
    <col min="5892" max="5892" width="57" style="150" customWidth="1"/>
    <col min="5893" max="5893" width="16.140625" style="150" customWidth="1"/>
    <col min="5894" max="5894" width="17.140625" style="150" customWidth="1"/>
    <col min="5895" max="5895" width="0" style="150" hidden="1" customWidth="1"/>
    <col min="5896" max="5896" width="15.7109375" style="150" customWidth="1"/>
    <col min="5897" max="5897" width="15.5703125" style="150" customWidth="1"/>
    <col min="5898" max="5898" width="19.5703125" style="150" customWidth="1"/>
    <col min="5899" max="5899" width="1.5703125" style="150" customWidth="1"/>
    <col min="5900" max="5900" width="5.42578125" style="150" customWidth="1"/>
    <col min="5901" max="6144" width="9.140625" style="150"/>
    <col min="6145" max="6145" width="0.85546875" style="150" customWidth="1"/>
    <col min="6146" max="6146" width="3.5703125" style="150" customWidth="1"/>
    <col min="6147" max="6147" width="17.42578125" style="150" customWidth="1"/>
    <col min="6148" max="6148" width="57" style="150" customWidth="1"/>
    <col min="6149" max="6149" width="16.140625" style="150" customWidth="1"/>
    <col min="6150" max="6150" width="17.140625" style="150" customWidth="1"/>
    <col min="6151" max="6151" width="0" style="150" hidden="1" customWidth="1"/>
    <col min="6152" max="6152" width="15.7109375" style="150" customWidth="1"/>
    <col min="6153" max="6153" width="15.5703125" style="150" customWidth="1"/>
    <col min="6154" max="6154" width="19.5703125" style="150" customWidth="1"/>
    <col min="6155" max="6155" width="1.5703125" style="150" customWidth="1"/>
    <col min="6156" max="6156" width="5.42578125" style="150" customWidth="1"/>
    <col min="6157" max="6400" width="9.140625" style="150"/>
    <col min="6401" max="6401" width="0.85546875" style="150" customWidth="1"/>
    <col min="6402" max="6402" width="3.5703125" style="150" customWidth="1"/>
    <col min="6403" max="6403" width="17.42578125" style="150" customWidth="1"/>
    <col min="6404" max="6404" width="57" style="150" customWidth="1"/>
    <col min="6405" max="6405" width="16.140625" style="150" customWidth="1"/>
    <col min="6406" max="6406" width="17.140625" style="150" customWidth="1"/>
    <col min="6407" max="6407" width="0" style="150" hidden="1" customWidth="1"/>
    <col min="6408" max="6408" width="15.7109375" style="150" customWidth="1"/>
    <col min="6409" max="6409" width="15.5703125" style="150" customWidth="1"/>
    <col min="6410" max="6410" width="19.5703125" style="150" customWidth="1"/>
    <col min="6411" max="6411" width="1.5703125" style="150" customWidth="1"/>
    <col min="6412" max="6412" width="5.42578125" style="150" customWidth="1"/>
    <col min="6413" max="6656" width="9.140625" style="150"/>
    <col min="6657" max="6657" width="0.85546875" style="150" customWidth="1"/>
    <col min="6658" max="6658" width="3.5703125" style="150" customWidth="1"/>
    <col min="6659" max="6659" width="17.42578125" style="150" customWidth="1"/>
    <col min="6660" max="6660" width="57" style="150" customWidth="1"/>
    <col min="6661" max="6661" width="16.140625" style="150" customWidth="1"/>
    <col min="6662" max="6662" width="17.140625" style="150" customWidth="1"/>
    <col min="6663" max="6663" width="0" style="150" hidden="1" customWidth="1"/>
    <col min="6664" max="6664" width="15.7109375" style="150" customWidth="1"/>
    <col min="6665" max="6665" width="15.5703125" style="150" customWidth="1"/>
    <col min="6666" max="6666" width="19.5703125" style="150" customWidth="1"/>
    <col min="6667" max="6667" width="1.5703125" style="150" customWidth="1"/>
    <col min="6668" max="6668" width="5.42578125" style="150" customWidth="1"/>
    <col min="6669" max="6912" width="9.140625" style="150"/>
    <col min="6913" max="6913" width="0.85546875" style="150" customWidth="1"/>
    <col min="6914" max="6914" width="3.5703125" style="150" customWidth="1"/>
    <col min="6915" max="6915" width="17.42578125" style="150" customWidth="1"/>
    <col min="6916" max="6916" width="57" style="150" customWidth="1"/>
    <col min="6917" max="6917" width="16.140625" style="150" customWidth="1"/>
    <col min="6918" max="6918" width="17.140625" style="150" customWidth="1"/>
    <col min="6919" max="6919" width="0" style="150" hidden="1" customWidth="1"/>
    <col min="6920" max="6920" width="15.7109375" style="150" customWidth="1"/>
    <col min="6921" max="6921" width="15.5703125" style="150" customWidth="1"/>
    <col min="6922" max="6922" width="19.5703125" style="150" customWidth="1"/>
    <col min="6923" max="6923" width="1.5703125" style="150" customWidth="1"/>
    <col min="6924" max="6924" width="5.42578125" style="150" customWidth="1"/>
    <col min="6925" max="7168" width="9.140625" style="150"/>
    <col min="7169" max="7169" width="0.85546875" style="150" customWidth="1"/>
    <col min="7170" max="7170" width="3.5703125" style="150" customWidth="1"/>
    <col min="7171" max="7171" width="17.42578125" style="150" customWidth="1"/>
    <col min="7172" max="7172" width="57" style="150" customWidth="1"/>
    <col min="7173" max="7173" width="16.140625" style="150" customWidth="1"/>
    <col min="7174" max="7174" width="17.140625" style="150" customWidth="1"/>
    <col min="7175" max="7175" width="0" style="150" hidden="1" customWidth="1"/>
    <col min="7176" max="7176" width="15.7109375" style="150" customWidth="1"/>
    <col min="7177" max="7177" width="15.5703125" style="150" customWidth="1"/>
    <col min="7178" max="7178" width="19.5703125" style="150" customWidth="1"/>
    <col min="7179" max="7179" width="1.5703125" style="150" customWidth="1"/>
    <col min="7180" max="7180" width="5.42578125" style="150" customWidth="1"/>
    <col min="7181" max="7424" width="9.140625" style="150"/>
    <col min="7425" max="7425" width="0.85546875" style="150" customWidth="1"/>
    <col min="7426" max="7426" width="3.5703125" style="150" customWidth="1"/>
    <col min="7427" max="7427" width="17.42578125" style="150" customWidth="1"/>
    <col min="7428" max="7428" width="57" style="150" customWidth="1"/>
    <col min="7429" max="7429" width="16.140625" style="150" customWidth="1"/>
    <col min="7430" max="7430" width="17.140625" style="150" customWidth="1"/>
    <col min="7431" max="7431" width="0" style="150" hidden="1" customWidth="1"/>
    <col min="7432" max="7432" width="15.7109375" style="150" customWidth="1"/>
    <col min="7433" max="7433" width="15.5703125" style="150" customWidth="1"/>
    <col min="7434" max="7434" width="19.5703125" style="150" customWidth="1"/>
    <col min="7435" max="7435" width="1.5703125" style="150" customWidth="1"/>
    <col min="7436" max="7436" width="5.42578125" style="150" customWidth="1"/>
    <col min="7437" max="7680" width="9.140625" style="150"/>
    <col min="7681" max="7681" width="0.85546875" style="150" customWidth="1"/>
    <col min="7682" max="7682" width="3.5703125" style="150" customWidth="1"/>
    <col min="7683" max="7683" width="17.42578125" style="150" customWidth="1"/>
    <col min="7684" max="7684" width="57" style="150" customWidth="1"/>
    <col min="7685" max="7685" width="16.140625" style="150" customWidth="1"/>
    <col min="7686" max="7686" width="17.140625" style="150" customWidth="1"/>
    <col min="7687" max="7687" width="0" style="150" hidden="1" customWidth="1"/>
    <col min="7688" max="7688" width="15.7109375" style="150" customWidth="1"/>
    <col min="7689" max="7689" width="15.5703125" style="150" customWidth="1"/>
    <col min="7690" max="7690" width="19.5703125" style="150" customWidth="1"/>
    <col min="7691" max="7691" width="1.5703125" style="150" customWidth="1"/>
    <col min="7692" max="7692" width="5.42578125" style="150" customWidth="1"/>
    <col min="7693" max="7936" width="9.140625" style="150"/>
    <col min="7937" max="7937" width="0.85546875" style="150" customWidth="1"/>
    <col min="7938" max="7938" width="3.5703125" style="150" customWidth="1"/>
    <col min="7939" max="7939" width="17.42578125" style="150" customWidth="1"/>
    <col min="7940" max="7940" width="57" style="150" customWidth="1"/>
    <col min="7941" max="7941" width="16.140625" style="150" customWidth="1"/>
    <col min="7942" max="7942" width="17.140625" style="150" customWidth="1"/>
    <col min="7943" max="7943" width="0" style="150" hidden="1" customWidth="1"/>
    <col min="7944" max="7944" width="15.7109375" style="150" customWidth="1"/>
    <col min="7945" max="7945" width="15.5703125" style="150" customWidth="1"/>
    <col min="7946" max="7946" width="19.5703125" style="150" customWidth="1"/>
    <col min="7947" max="7947" width="1.5703125" style="150" customWidth="1"/>
    <col min="7948" max="7948" width="5.42578125" style="150" customWidth="1"/>
    <col min="7949" max="8192" width="9.140625" style="150"/>
    <col min="8193" max="8193" width="0.85546875" style="150" customWidth="1"/>
    <col min="8194" max="8194" width="3.5703125" style="150" customWidth="1"/>
    <col min="8195" max="8195" width="17.42578125" style="150" customWidth="1"/>
    <col min="8196" max="8196" width="57" style="150" customWidth="1"/>
    <col min="8197" max="8197" width="16.140625" style="150" customWidth="1"/>
    <col min="8198" max="8198" width="17.140625" style="150" customWidth="1"/>
    <col min="8199" max="8199" width="0" style="150" hidden="1" customWidth="1"/>
    <col min="8200" max="8200" width="15.7109375" style="150" customWidth="1"/>
    <col min="8201" max="8201" width="15.5703125" style="150" customWidth="1"/>
    <col min="8202" max="8202" width="19.5703125" style="150" customWidth="1"/>
    <col min="8203" max="8203" width="1.5703125" style="150" customWidth="1"/>
    <col min="8204" max="8204" width="5.42578125" style="150" customWidth="1"/>
    <col min="8205" max="8448" width="9.140625" style="150"/>
    <col min="8449" max="8449" width="0.85546875" style="150" customWidth="1"/>
    <col min="8450" max="8450" width="3.5703125" style="150" customWidth="1"/>
    <col min="8451" max="8451" width="17.42578125" style="150" customWidth="1"/>
    <col min="8452" max="8452" width="57" style="150" customWidth="1"/>
    <col min="8453" max="8453" width="16.140625" style="150" customWidth="1"/>
    <col min="8454" max="8454" width="17.140625" style="150" customWidth="1"/>
    <col min="8455" max="8455" width="0" style="150" hidden="1" customWidth="1"/>
    <col min="8456" max="8456" width="15.7109375" style="150" customWidth="1"/>
    <col min="8457" max="8457" width="15.5703125" style="150" customWidth="1"/>
    <col min="8458" max="8458" width="19.5703125" style="150" customWidth="1"/>
    <col min="8459" max="8459" width="1.5703125" style="150" customWidth="1"/>
    <col min="8460" max="8460" width="5.42578125" style="150" customWidth="1"/>
    <col min="8461" max="8704" width="9.140625" style="150"/>
    <col min="8705" max="8705" width="0.85546875" style="150" customWidth="1"/>
    <col min="8706" max="8706" width="3.5703125" style="150" customWidth="1"/>
    <col min="8707" max="8707" width="17.42578125" style="150" customWidth="1"/>
    <col min="8708" max="8708" width="57" style="150" customWidth="1"/>
    <col min="8709" max="8709" width="16.140625" style="150" customWidth="1"/>
    <col min="8710" max="8710" width="17.140625" style="150" customWidth="1"/>
    <col min="8711" max="8711" width="0" style="150" hidden="1" customWidth="1"/>
    <col min="8712" max="8712" width="15.7109375" style="150" customWidth="1"/>
    <col min="8713" max="8713" width="15.5703125" style="150" customWidth="1"/>
    <col min="8714" max="8714" width="19.5703125" style="150" customWidth="1"/>
    <col min="8715" max="8715" width="1.5703125" style="150" customWidth="1"/>
    <col min="8716" max="8716" width="5.42578125" style="150" customWidth="1"/>
    <col min="8717" max="8960" width="9.140625" style="150"/>
    <col min="8961" max="8961" width="0.85546875" style="150" customWidth="1"/>
    <col min="8962" max="8962" width="3.5703125" style="150" customWidth="1"/>
    <col min="8963" max="8963" width="17.42578125" style="150" customWidth="1"/>
    <col min="8964" max="8964" width="57" style="150" customWidth="1"/>
    <col min="8965" max="8965" width="16.140625" style="150" customWidth="1"/>
    <col min="8966" max="8966" width="17.140625" style="150" customWidth="1"/>
    <col min="8967" max="8967" width="0" style="150" hidden="1" customWidth="1"/>
    <col min="8968" max="8968" width="15.7109375" style="150" customWidth="1"/>
    <col min="8969" max="8969" width="15.5703125" style="150" customWidth="1"/>
    <col min="8970" max="8970" width="19.5703125" style="150" customWidth="1"/>
    <col min="8971" max="8971" width="1.5703125" style="150" customWidth="1"/>
    <col min="8972" max="8972" width="5.42578125" style="150" customWidth="1"/>
    <col min="8973" max="9216" width="9.140625" style="150"/>
    <col min="9217" max="9217" width="0.85546875" style="150" customWidth="1"/>
    <col min="9218" max="9218" width="3.5703125" style="150" customWidth="1"/>
    <col min="9219" max="9219" width="17.42578125" style="150" customWidth="1"/>
    <col min="9220" max="9220" width="57" style="150" customWidth="1"/>
    <col min="9221" max="9221" width="16.140625" style="150" customWidth="1"/>
    <col min="9222" max="9222" width="17.140625" style="150" customWidth="1"/>
    <col min="9223" max="9223" width="0" style="150" hidden="1" customWidth="1"/>
    <col min="9224" max="9224" width="15.7109375" style="150" customWidth="1"/>
    <col min="9225" max="9225" width="15.5703125" style="150" customWidth="1"/>
    <col min="9226" max="9226" width="19.5703125" style="150" customWidth="1"/>
    <col min="9227" max="9227" width="1.5703125" style="150" customWidth="1"/>
    <col min="9228" max="9228" width="5.42578125" style="150" customWidth="1"/>
    <col min="9229" max="9472" width="9.140625" style="150"/>
    <col min="9473" max="9473" width="0.85546875" style="150" customWidth="1"/>
    <col min="9474" max="9474" width="3.5703125" style="150" customWidth="1"/>
    <col min="9475" max="9475" width="17.42578125" style="150" customWidth="1"/>
    <col min="9476" max="9476" width="57" style="150" customWidth="1"/>
    <col min="9477" max="9477" width="16.140625" style="150" customWidth="1"/>
    <col min="9478" max="9478" width="17.140625" style="150" customWidth="1"/>
    <col min="9479" max="9479" width="0" style="150" hidden="1" customWidth="1"/>
    <col min="9480" max="9480" width="15.7109375" style="150" customWidth="1"/>
    <col min="9481" max="9481" width="15.5703125" style="150" customWidth="1"/>
    <col min="9482" max="9482" width="19.5703125" style="150" customWidth="1"/>
    <col min="9483" max="9483" width="1.5703125" style="150" customWidth="1"/>
    <col min="9484" max="9484" width="5.42578125" style="150" customWidth="1"/>
    <col min="9485" max="9728" width="9.140625" style="150"/>
    <col min="9729" max="9729" width="0.85546875" style="150" customWidth="1"/>
    <col min="9730" max="9730" width="3.5703125" style="150" customWidth="1"/>
    <col min="9731" max="9731" width="17.42578125" style="150" customWidth="1"/>
    <col min="9732" max="9732" width="57" style="150" customWidth="1"/>
    <col min="9733" max="9733" width="16.140625" style="150" customWidth="1"/>
    <col min="9734" max="9734" width="17.140625" style="150" customWidth="1"/>
    <col min="9735" max="9735" width="0" style="150" hidden="1" customWidth="1"/>
    <col min="9736" max="9736" width="15.7109375" style="150" customWidth="1"/>
    <col min="9737" max="9737" width="15.5703125" style="150" customWidth="1"/>
    <col min="9738" max="9738" width="19.5703125" style="150" customWidth="1"/>
    <col min="9739" max="9739" width="1.5703125" style="150" customWidth="1"/>
    <col min="9740" max="9740" width="5.42578125" style="150" customWidth="1"/>
    <col min="9741" max="9984" width="9.140625" style="150"/>
    <col min="9985" max="9985" width="0.85546875" style="150" customWidth="1"/>
    <col min="9986" max="9986" width="3.5703125" style="150" customWidth="1"/>
    <col min="9987" max="9987" width="17.42578125" style="150" customWidth="1"/>
    <col min="9988" max="9988" width="57" style="150" customWidth="1"/>
    <col min="9989" max="9989" width="16.140625" style="150" customWidth="1"/>
    <col min="9990" max="9990" width="17.140625" style="150" customWidth="1"/>
    <col min="9991" max="9991" width="0" style="150" hidden="1" customWidth="1"/>
    <col min="9992" max="9992" width="15.7109375" style="150" customWidth="1"/>
    <col min="9993" max="9993" width="15.5703125" style="150" customWidth="1"/>
    <col min="9994" max="9994" width="19.5703125" style="150" customWidth="1"/>
    <col min="9995" max="9995" width="1.5703125" style="150" customWidth="1"/>
    <col min="9996" max="9996" width="5.42578125" style="150" customWidth="1"/>
    <col min="9997" max="10240" width="9.140625" style="150"/>
    <col min="10241" max="10241" width="0.85546875" style="150" customWidth="1"/>
    <col min="10242" max="10242" width="3.5703125" style="150" customWidth="1"/>
    <col min="10243" max="10243" width="17.42578125" style="150" customWidth="1"/>
    <col min="10244" max="10244" width="57" style="150" customWidth="1"/>
    <col min="10245" max="10245" width="16.140625" style="150" customWidth="1"/>
    <col min="10246" max="10246" width="17.140625" style="150" customWidth="1"/>
    <col min="10247" max="10247" width="0" style="150" hidden="1" customWidth="1"/>
    <col min="10248" max="10248" width="15.7109375" style="150" customWidth="1"/>
    <col min="10249" max="10249" width="15.5703125" style="150" customWidth="1"/>
    <col min="10250" max="10250" width="19.5703125" style="150" customWidth="1"/>
    <col min="10251" max="10251" width="1.5703125" style="150" customWidth="1"/>
    <col min="10252" max="10252" width="5.42578125" style="150" customWidth="1"/>
    <col min="10253" max="10496" width="9.140625" style="150"/>
    <col min="10497" max="10497" width="0.85546875" style="150" customWidth="1"/>
    <col min="10498" max="10498" width="3.5703125" style="150" customWidth="1"/>
    <col min="10499" max="10499" width="17.42578125" style="150" customWidth="1"/>
    <col min="10500" max="10500" width="57" style="150" customWidth="1"/>
    <col min="10501" max="10501" width="16.140625" style="150" customWidth="1"/>
    <col min="10502" max="10502" width="17.140625" style="150" customWidth="1"/>
    <col min="10503" max="10503" width="0" style="150" hidden="1" customWidth="1"/>
    <col min="10504" max="10504" width="15.7109375" style="150" customWidth="1"/>
    <col min="10505" max="10505" width="15.5703125" style="150" customWidth="1"/>
    <col min="10506" max="10506" width="19.5703125" style="150" customWidth="1"/>
    <col min="10507" max="10507" width="1.5703125" style="150" customWidth="1"/>
    <col min="10508" max="10508" width="5.42578125" style="150" customWidth="1"/>
    <col min="10509" max="10752" width="9.140625" style="150"/>
    <col min="10753" max="10753" width="0.85546875" style="150" customWidth="1"/>
    <col min="10754" max="10754" width="3.5703125" style="150" customWidth="1"/>
    <col min="10755" max="10755" width="17.42578125" style="150" customWidth="1"/>
    <col min="10756" max="10756" width="57" style="150" customWidth="1"/>
    <col min="10757" max="10757" width="16.140625" style="150" customWidth="1"/>
    <col min="10758" max="10758" width="17.140625" style="150" customWidth="1"/>
    <col min="10759" max="10759" width="0" style="150" hidden="1" customWidth="1"/>
    <col min="10760" max="10760" width="15.7109375" style="150" customWidth="1"/>
    <col min="10761" max="10761" width="15.5703125" style="150" customWidth="1"/>
    <col min="10762" max="10762" width="19.5703125" style="150" customWidth="1"/>
    <col min="10763" max="10763" width="1.5703125" style="150" customWidth="1"/>
    <col min="10764" max="10764" width="5.42578125" style="150" customWidth="1"/>
    <col min="10765" max="11008" width="9.140625" style="150"/>
    <col min="11009" max="11009" width="0.85546875" style="150" customWidth="1"/>
    <col min="11010" max="11010" width="3.5703125" style="150" customWidth="1"/>
    <col min="11011" max="11011" width="17.42578125" style="150" customWidth="1"/>
    <col min="11012" max="11012" width="57" style="150" customWidth="1"/>
    <col min="11013" max="11013" width="16.140625" style="150" customWidth="1"/>
    <col min="11014" max="11014" width="17.140625" style="150" customWidth="1"/>
    <col min="11015" max="11015" width="0" style="150" hidden="1" customWidth="1"/>
    <col min="11016" max="11016" width="15.7109375" style="150" customWidth="1"/>
    <col min="11017" max="11017" width="15.5703125" style="150" customWidth="1"/>
    <col min="11018" max="11018" width="19.5703125" style="150" customWidth="1"/>
    <col min="11019" max="11019" width="1.5703125" style="150" customWidth="1"/>
    <col min="11020" max="11020" width="5.42578125" style="150" customWidth="1"/>
    <col min="11021" max="11264" width="9.140625" style="150"/>
    <col min="11265" max="11265" width="0.85546875" style="150" customWidth="1"/>
    <col min="11266" max="11266" width="3.5703125" style="150" customWidth="1"/>
    <col min="11267" max="11267" width="17.42578125" style="150" customWidth="1"/>
    <col min="11268" max="11268" width="57" style="150" customWidth="1"/>
    <col min="11269" max="11269" width="16.140625" style="150" customWidth="1"/>
    <col min="11270" max="11270" width="17.140625" style="150" customWidth="1"/>
    <col min="11271" max="11271" width="0" style="150" hidden="1" customWidth="1"/>
    <col min="11272" max="11272" width="15.7109375" style="150" customWidth="1"/>
    <col min="11273" max="11273" width="15.5703125" style="150" customWidth="1"/>
    <col min="11274" max="11274" width="19.5703125" style="150" customWidth="1"/>
    <col min="11275" max="11275" width="1.5703125" style="150" customWidth="1"/>
    <col min="11276" max="11276" width="5.42578125" style="150" customWidth="1"/>
    <col min="11277" max="11520" width="9.140625" style="150"/>
    <col min="11521" max="11521" width="0.85546875" style="150" customWidth="1"/>
    <col min="11522" max="11522" width="3.5703125" style="150" customWidth="1"/>
    <col min="11523" max="11523" width="17.42578125" style="150" customWidth="1"/>
    <col min="11524" max="11524" width="57" style="150" customWidth="1"/>
    <col min="11525" max="11525" width="16.140625" style="150" customWidth="1"/>
    <col min="11526" max="11526" width="17.140625" style="150" customWidth="1"/>
    <col min="11527" max="11527" width="0" style="150" hidden="1" customWidth="1"/>
    <col min="11528" max="11528" width="15.7109375" style="150" customWidth="1"/>
    <col min="11529" max="11529" width="15.5703125" style="150" customWidth="1"/>
    <col min="11530" max="11530" width="19.5703125" style="150" customWidth="1"/>
    <col min="11531" max="11531" width="1.5703125" style="150" customWidth="1"/>
    <col min="11532" max="11532" width="5.42578125" style="150" customWidth="1"/>
    <col min="11533" max="11776" width="9.140625" style="150"/>
    <col min="11777" max="11777" width="0.85546875" style="150" customWidth="1"/>
    <col min="11778" max="11778" width="3.5703125" style="150" customWidth="1"/>
    <col min="11779" max="11779" width="17.42578125" style="150" customWidth="1"/>
    <col min="11780" max="11780" width="57" style="150" customWidth="1"/>
    <col min="11781" max="11781" width="16.140625" style="150" customWidth="1"/>
    <col min="11782" max="11782" width="17.140625" style="150" customWidth="1"/>
    <col min="11783" max="11783" width="0" style="150" hidden="1" customWidth="1"/>
    <col min="11784" max="11784" width="15.7109375" style="150" customWidth="1"/>
    <col min="11785" max="11785" width="15.5703125" style="150" customWidth="1"/>
    <col min="11786" max="11786" width="19.5703125" style="150" customWidth="1"/>
    <col min="11787" max="11787" width="1.5703125" style="150" customWidth="1"/>
    <col min="11788" max="11788" width="5.42578125" style="150" customWidth="1"/>
    <col min="11789" max="12032" width="9.140625" style="150"/>
    <col min="12033" max="12033" width="0.85546875" style="150" customWidth="1"/>
    <col min="12034" max="12034" width="3.5703125" style="150" customWidth="1"/>
    <col min="12035" max="12035" width="17.42578125" style="150" customWidth="1"/>
    <col min="12036" max="12036" width="57" style="150" customWidth="1"/>
    <col min="12037" max="12037" width="16.140625" style="150" customWidth="1"/>
    <col min="12038" max="12038" width="17.140625" style="150" customWidth="1"/>
    <col min="12039" max="12039" width="0" style="150" hidden="1" customWidth="1"/>
    <col min="12040" max="12040" width="15.7109375" style="150" customWidth="1"/>
    <col min="12041" max="12041" width="15.5703125" style="150" customWidth="1"/>
    <col min="12042" max="12042" width="19.5703125" style="150" customWidth="1"/>
    <col min="12043" max="12043" width="1.5703125" style="150" customWidth="1"/>
    <col min="12044" max="12044" width="5.42578125" style="150" customWidth="1"/>
    <col min="12045" max="12288" width="9.140625" style="150"/>
    <col min="12289" max="12289" width="0.85546875" style="150" customWidth="1"/>
    <col min="12290" max="12290" width="3.5703125" style="150" customWidth="1"/>
    <col min="12291" max="12291" width="17.42578125" style="150" customWidth="1"/>
    <col min="12292" max="12292" width="57" style="150" customWidth="1"/>
    <col min="12293" max="12293" width="16.140625" style="150" customWidth="1"/>
    <col min="12294" max="12294" width="17.140625" style="150" customWidth="1"/>
    <col min="12295" max="12295" width="0" style="150" hidden="1" customWidth="1"/>
    <col min="12296" max="12296" width="15.7109375" style="150" customWidth="1"/>
    <col min="12297" max="12297" width="15.5703125" style="150" customWidth="1"/>
    <col min="12298" max="12298" width="19.5703125" style="150" customWidth="1"/>
    <col min="12299" max="12299" width="1.5703125" style="150" customWidth="1"/>
    <col min="12300" max="12300" width="5.42578125" style="150" customWidth="1"/>
    <col min="12301" max="12544" width="9.140625" style="150"/>
    <col min="12545" max="12545" width="0.85546875" style="150" customWidth="1"/>
    <col min="12546" max="12546" width="3.5703125" style="150" customWidth="1"/>
    <col min="12547" max="12547" width="17.42578125" style="150" customWidth="1"/>
    <col min="12548" max="12548" width="57" style="150" customWidth="1"/>
    <col min="12549" max="12549" width="16.140625" style="150" customWidth="1"/>
    <col min="12550" max="12550" width="17.140625" style="150" customWidth="1"/>
    <col min="12551" max="12551" width="0" style="150" hidden="1" customWidth="1"/>
    <col min="12552" max="12552" width="15.7109375" style="150" customWidth="1"/>
    <col min="12553" max="12553" width="15.5703125" style="150" customWidth="1"/>
    <col min="12554" max="12554" width="19.5703125" style="150" customWidth="1"/>
    <col min="12555" max="12555" width="1.5703125" style="150" customWidth="1"/>
    <col min="12556" max="12556" width="5.42578125" style="150" customWidth="1"/>
    <col min="12557" max="12800" width="9.140625" style="150"/>
    <col min="12801" max="12801" width="0.85546875" style="150" customWidth="1"/>
    <col min="12802" max="12802" width="3.5703125" style="150" customWidth="1"/>
    <col min="12803" max="12803" width="17.42578125" style="150" customWidth="1"/>
    <col min="12804" max="12804" width="57" style="150" customWidth="1"/>
    <col min="12805" max="12805" width="16.140625" style="150" customWidth="1"/>
    <col min="12806" max="12806" width="17.140625" style="150" customWidth="1"/>
    <col min="12807" max="12807" width="0" style="150" hidden="1" customWidth="1"/>
    <col min="12808" max="12808" width="15.7109375" style="150" customWidth="1"/>
    <col min="12809" max="12809" width="15.5703125" style="150" customWidth="1"/>
    <col min="12810" max="12810" width="19.5703125" style="150" customWidth="1"/>
    <col min="12811" max="12811" width="1.5703125" style="150" customWidth="1"/>
    <col min="12812" max="12812" width="5.42578125" style="150" customWidth="1"/>
    <col min="12813" max="13056" width="9.140625" style="150"/>
    <col min="13057" max="13057" width="0.85546875" style="150" customWidth="1"/>
    <col min="13058" max="13058" width="3.5703125" style="150" customWidth="1"/>
    <col min="13059" max="13059" width="17.42578125" style="150" customWidth="1"/>
    <col min="13060" max="13060" width="57" style="150" customWidth="1"/>
    <col min="13061" max="13061" width="16.140625" style="150" customWidth="1"/>
    <col min="13062" max="13062" width="17.140625" style="150" customWidth="1"/>
    <col min="13063" max="13063" width="0" style="150" hidden="1" customWidth="1"/>
    <col min="13064" max="13064" width="15.7109375" style="150" customWidth="1"/>
    <col min="13065" max="13065" width="15.5703125" style="150" customWidth="1"/>
    <col min="13066" max="13066" width="19.5703125" style="150" customWidth="1"/>
    <col min="13067" max="13067" width="1.5703125" style="150" customWidth="1"/>
    <col min="13068" max="13068" width="5.42578125" style="150" customWidth="1"/>
    <col min="13069" max="13312" width="9.140625" style="150"/>
    <col min="13313" max="13313" width="0.85546875" style="150" customWidth="1"/>
    <col min="13314" max="13314" width="3.5703125" style="150" customWidth="1"/>
    <col min="13315" max="13315" width="17.42578125" style="150" customWidth="1"/>
    <col min="13316" max="13316" width="57" style="150" customWidth="1"/>
    <col min="13317" max="13317" width="16.140625" style="150" customWidth="1"/>
    <col min="13318" max="13318" width="17.140625" style="150" customWidth="1"/>
    <col min="13319" max="13319" width="0" style="150" hidden="1" customWidth="1"/>
    <col min="13320" max="13320" width="15.7109375" style="150" customWidth="1"/>
    <col min="13321" max="13321" width="15.5703125" style="150" customWidth="1"/>
    <col min="13322" max="13322" width="19.5703125" style="150" customWidth="1"/>
    <col min="13323" max="13323" width="1.5703125" style="150" customWidth="1"/>
    <col min="13324" max="13324" width="5.42578125" style="150" customWidth="1"/>
    <col min="13325" max="13568" width="9.140625" style="150"/>
    <col min="13569" max="13569" width="0.85546875" style="150" customWidth="1"/>
    <col min="13570" max="13570" width="3.5703125" style="150" customWidth="1"/>
    <col min="13571" max="13571" width="17.42578125" style="150" customWidth="1"/>
    <col min="13572" max="13572" width="57" style="150" customWidth="1"/>
    <col min="13573" max="13573" width="16.140625" style="150" customWidth="1"/>
    <col min="13574" max="13574" width="17.140625" style="150" customWidth="1"/>
    <col min="13575" max="13575" width="0" style="150" hidden="1" customWidth="1"/>
    <col min="13576" max="13576" width="15.7109375" style="150" customWidth="1"/>
    <col min="13577" max="13577" width="15.5703125" style="150" customWidth="1"/>
    <col min="13578" max="13578" width="19.5703125" style="150" customWidth="1"/>
    <col min="13579" max="13579" width="1.5703125" style="150" customWidth="1"/>
    <col min="13580" max="13580" width="5.42578125" style="150" customWidth="1"/>
    <col min="13581" max="13824" width="9.140625" style="150"/>
    <col min="13825" max="13825" width="0.85546875" style="150" customWidth="1"/>
    <col min="13826" max="13826" width="3.5703125" style="150" customWidth="1"/>
    <col min="13827" max="13827" width="17.42578125" style="150" customWidth="1"/>
    <col min="13828" max="13828" width="57" style="150" customWidth="1"/>
    <col min="13829" max="13829" width="16.140625" style="150" customWidth="1"/>
    <col min="13830" max="13830" width="17.140625" style="150" customWidth="1"/>
    <col min="13831" max="13831" width="0" style="150" hidden="1" customWidth="1"/>
    <col min="13832" max="13832" width="15.7109375" style="150" customWidth="1"/>
    <col min="13833" max="13833" width="15.5703125" style="150" customWidth="1"/>
    <col min="13834" max="13834" width="19.5703125" style="150" customWidth="1"/>
    <col min="13835" max="13835" width="1.5703125" style="150" customWidth="1"/>
    <col min="13836" max="13836" width="5.42578125" style="150" customWidth="1"/>
    <col min="13837" max="14080" width="9.140625" style="150"/>
    <col min="14081" max="14081" width="0.85546875" style="150" customWidth="1"/>
    <col min="14082" max="14082" width="3.5703125" style="150" customWidth="1"/>
    <col min="14083" max="14083" width="17.42578125" style="150" customWidth="1"/>
    <col min="14084" max="14084" width="57" style="150" customWidth="1"/>
    <col min="14085" max="14085" width="16.140625" style="150" customWidth="1"/>
    <col min="14086" max="14086" width="17.140625" style="150" customWidth="1"/>
    <col min="14087" max="14087" width="0" style="150" hidden="1" customWidth="1"/>
    <col min="14088" max="14088" width="15.7109375" style="150" customWidth="1"/>
    <col min="14089" max="14089" width="15.5703125" style="150" customWidth="1"/>
    <col min="14090" max="14090" width="19.5703125" style="150" customWidth="1"/>
    <col min="14091" max="14091" width="1.5703125" style="150" customWidth="1"/>
    <col min="14092" max="14092" width="5.42578125" style="150" customWidth="1"/>
    <col min="14093" max="14336" width="9.140625" style="150"/>
    <col min="14337" max="14337" width="0.85546875" style="150" customWidth="1"/>
    <col min="14338" max="14338" width="3.5703125" style="150" customWidth="1"/>
    <col min="14339" max="14339" width="17.42578125" style="150" customWidth="1"/>
    <col min="14340" max="14340" width="57" style="150" customWidth="1"/>
    <col min="14341" max="14341" width="16.140625" style="150" customWidth="1"/>
    <col min="14342" max="14342" width="17.140625" style="150" customWidth="1"/>
    <col min="14343" max="14343" width="0" style="150" hidden="1" customWidth="1"/>
    <col min="14344" max="14344" width="15.7109375" style="150" customWidth="1"/>
    <col min="14345" max="14345" width="15.5703125" style="150" customWidth="1"/>
    <col min="14346" max="14346" width="19.5703125" style="150" customWidth="1"/>
    <col min="14347" max="14347" width="1.5703125" style="150" customWidth="1"/>
    <col min="14348" max="14348" width="5.42578125" style="150" customWidth="1"/>
    <col min="14349" max="14592" width="9.140625" style="150"/>
    <col min="14593" max="14593" width="0.85546875" style="150" customWidth="1"/>
    <col min="14594" max="14594" width="3.5703125" style="150" customWidth="1"/>
    <col min="14595" max="14595" width="17.42578125" style="150" customWidth="1"/>
    <col min="14596" max="14596" width="57" style="150" customWidth="1"/>
    <col min="14597" max="14597" width="16.140625" style="150" customWidth="1"/>
    <col min="14598" max="14598" width="17.140625" style="150" customWidth="1"/>
    <col min="14599" max="14599" width="0" style="150" hidden="1" customWidth="1"/>
    <col min="14600" max="14600" width="15.7109375" style="150" customWidth="1"/>
    <col min="14601" max="14601" width="15.5703125" style="150" customWidth="1"/>
    <col min="14602" max="14602" width="19.5703125" style="150" customWidth="1"/>
    <col min="14603" max="14603" width="1.5703125" style="150" customWidth="1"/>
    <col min="14604" max="14604" width="5.42578125" style="150" customWidth="1"/>
    <col min="14605" max="14848" width="9.140625" style="150"/>
    <col min="14849" max="14849" width="0.85546875" style="150" customWidth="1"/>
    <col min="14850" max="14850" width="3.5703125" style="150" customWidth="1"/>
    <col min="14851" max="14851" width="17.42578125" style="150" customWidth="1"/>
    <col min="14852" max="14852" width="57" style="150" customWidth="1"/>
    <col min="14853" max="14853" width="16.140625" style="150" customWidth="1"/>
    <col min="14854" max="14854" width="17.140625" style="150" customWidth="1"/>
    <col min="14855" max="14855" width="0" style="150" hidden="1" customWidth="1"/>
    <col min="14856" max="14856" width="15.7109375" style="150" customWidth="1"/>
    <col min="14857" max="14857" width="15.5703125" style="150" customWidth="1"/>
    <col min="14858" max="14858" width="19.5703125" style="150" customWidth="1"/>
    <col min="14859" max="14859" width="1.5703125" style="150" customWidth="1"/>
    <col min="14860" max="14860" width="5.42578125" style="150" customWidth="1"/>
    <col min="14861" max="15104" width="9.140625" style="150"/>
    <col min="15105" max="15105" width="0.85546875" style="150" customWidth="1"/>
    <col min="15106" max="15106" width="3.5703125" style="150" customWidth="1"/>
    <col min="15107" max="15107" width="17.42578125" style="150" customWidth="1"/>
    <col min="15108" max="15108" width="57" style="150" customWidth="1"/>
    <col min="15109" max="15109" width="16.140625" style="150" customWidth="1"/>
    <col min="15110" max="15110" width="17.140625" style="150" customWidth="1"/>
    <col min="15111" max="15111" width="0" style="150" hidden="1" customWidth="1"/>
    <col min="15112" max="15112" width="15.7109375" style="150" customWidth="1"/>
    <col min="15113" max="15113" width="15.5703125" style="150" customWidth="1"/>
    <col min="15114" max="15114" width="19.5703125" style="150" customWidth="1"/>
    <col min="15115" max="15115" width="1.5703125" style="150" customWidth="1"/>
    <col min="15116" max="15116" width="5.42578125" style="150" customWidth="1"/>
    <col min="15117" max="15360" width="9.140625" style="150"/>
    <col min="15361" max="15361" width="0.85546875" style="150" customWidth="1"/>
    <col min="15362" max="15362" width="3.5703125" style="150" customWidth="1"/>
    <col min="15363" max="15363" width="17.42578125" style="150" customWidth="1"/>
    <col min="15364" max="15364" width="57" style="150" customWidth="1"/>
    <col min="15365" max="15365" width="16.140625" style="150" customWidth="1"/>
    <col min="15366" max="15366" width="17.140625" style="150" customWidth="1"/>
    <col min="15367" max="15367" width="0" style="150" hidden="1" customWidth="1"/>
    <col min="15368" max="15368" width="15.7109375" style="150" customWidth="1"/>
    <col min="15369" max="15369" width="15.5703125" style="150" customWidth="1"/>
    <col min="15370" max="15370" width="19.5703125" style="150" customWidth="1"/>
    <col min="15371" max="15371" width="1.5703125" style="150" customWidth="1"/>
    <col min="15372" max="15372" width="5.42578125" style="150" customWidth="1"/>
    <col min="15373" max="15616" width="9.140625" style="150"/>
    <col min="15617" max="15617" width="0.85546875" style="150" customWidth="1"/>
    <col min="15618" max="15618" width="3.5703125" style="150" customWidth="1"/>
    <col min="15619" max="15619" width="17.42578125" style="150" customWidth="1"/>
    <col min="15620" max="15620" width="57" style="150" customWidth="1"/>
    <col min="15621" max="15621" width="16.140625" style="150" customWidth="1"/>
    <col min="15622" max="15622" width="17.140625" style="150" customWidth="1"/>
    <col min="15623" max="15623" width="0" style="150" hidden="1" customWidth="1"/>
    <col min="15624" max="15624" width="15.7109375" style="150" customWidth="1"/>
    <col min="15625" max="15625" width="15.5703125" style="150" customWidth="1"/>
    <col min="15626" max="15626" width="19.5703125" style="150" customWidth="1"/>
    <col min="15627" max="15627" width="1.5703125" style="150" customWidth="1"/>
    <col min="15628" max="15628" width="5.42578125" style="150" customWidth="1"/>
    <col min="15629" max="15872" width="9.140625" style="150"/>
    <col min="15873" max="15873" width="0.85546875" style="150" customWidth="1"/>
    <col min="15874" max="15874" width="3.5703125" style="150" customWidth="1"/>
    <col min="15875" max="15875" width="17.42578125" style="150" customWidth="1"/>
    <col min="15876" max="15876" width="57" style="150" customWidth="1"/>
    <col min="15877" max="15877" width="16.140625" style="150" customWidth="1"/>
    <col min="15878" max="15878" width="17.140625" style="150" customWidth="1"/>
    <col min="15879" max="15879" width="0" style="150" hidden="1" customWidth="1"/>
    <col min="15880" max="15880" width="15.7109375" style="150" customWidth="1"/>
    <col min="15881" max="15881" width="15.5703125" style="150" customWidth="1"/>
    <col min="15882" max="15882" width="19.5703125" style="150" customWidth="1"/>
    <col min="15883" max="15883" width="1.5703125" style="150" customWidth="1"/>
    <col min="15884" max="15884" width="5.42578125" style="150" customWidth="1"/>
    <col min="15885" max="16128" width="9.140625" style="150"/>
    <col min="16129" max="16129" width="0.85546875" style="150" customWidth="1"/>
    <col min="16130" max="16130" width="3.5703125" style="150" customWidth="1"/>
    <col min="16131" max="16131" width="17.42578125" style="150" customWidth="1"/>
    <col min="16132" max="16132" width="57" style="150" customWidth="1"/>
    <col min="16133" max="16133" width="16.140625" style="150" customWidth="1"/>
    <col min="16134" max="16134" width="17.140625" style="150" customWidth="1"/>
    <col min="16135" max="16135" width="0" style="150" hidden="1" customWidth="1"/>
    <col min="16136" max="16136" width="15.7109375" style="150" customWidth="1"/>
    <col min="16137" max="16137" width="15.5703125" style="150" customWidth="1"/>
    <col min="16138" max="16138" width="19.5703125" style="150" customWidth="1"/>
    <col min="16139" max="16139" width="1.5703125" style="150" customWidth="1"/>
    <col min="16140" max="16140" width="5.42578125" style="150" customWidth="1"/>
    <col min="16141" max="16384" width="9.140625" style="150"/>
  </cols>
  <sheetData>
    <row r="1" spans="2:14" s="1" customFormat="1" ht="12.75" hidden="1" x14ac:dyDescent="0.25">
      <c r="E1" s="2"/>
      <c r="F1" s="3"/>
      <c r="G1" s="3"/>
      <c r="H1" s="4"/>
      <c r="I1" s="5"/>
      <c r="J1" s="6"/>
      <c r="K1" s="7"/>
      <c r="L1" s="8"/>
    </row>
    <row r="2" spans="2:14" s="1" customFormat="1" ht="15.75" hidden="1" x14ac:dyDescent="0.25">
      <c r="F2" s="9"/>
      <c r="G2" s="9"/>
      <c r="H2" s="10"/>
      <c r="I2" s="11" t="s">
        <v>0</v>
      </c>
      <c r="J2" s="12"/>
      <c r="K2" s="13"/>
      <c r="L2" s="8"/>
    </row>
    <row r="3" spans="2:14" s="1" customFormat="1" ht="15.75" hidden="1" x14ac:dyDescent="0.25">
      <c r="E3" s="2"/>
      <c r="F3" s="9"/>
      <c r="G3" s="9"/>
      <c r="H3" s="10"/>
      <c r="I3" s="14" t="s">
        <v>1</v>
      </c>
      <c r="J3" s="6"/>
      <c r="K3" s="7"/>
      <c r="L3" s="8"/>
    </row>
    <row r="4" spans="2:14" s="1" customFormat="1" ht="18.75" hidden="1" x14ac:dyDescent="0.25">
      <c r="E4" s="15" t="s">
        <v>2</v>
      </c>
      <c r="F4" s="9"/>
      <c r="G4" s="9"/>
      <c r="H4" s="10"/>
      <c r="I4" s="5"/>
      <c r="J4" s="6"/>
      <c r="K4" s="7"/>
      <c r="L4" s="8"/>
    </row>
    <row r="5" spans="2:14" s="1" customFormat="1" ht="14.25" hidden="1" customHeight="1" x14ac:dyDescent="0.25">
      <c r="E5" s="16"/>
      <c r="F5" s="4"/>
      <c r="H5" s="17"/>
      <c r="I5" s="5"/>
      <c r="J5" s="2"/>
      <c r="K5" s="18"/>
      <c r="L5" s="8"/>
    </row>
    <row r="6" spans="2:14" s="19" customFormat="1" ht="13.5" customHeight="1" x14ac:dyDescent="0.25">
      <c r="D6" s="20"/>
      <c r="E6" s="21"/>
      <c r="F6" s="22"/>
      <c r="G6" s="22"/>
      <c r="H6" s="22"/>
      <c r="I6" s="23"/>
      <c r="J6" s="24" t="s">
        <v>3</v>
      </c>
      <c r="K6" s="18"/>
      <c r="L6" s="25"/>
    </row>
    <row r="7" spans="2:14" s="19" customFormat="1" ht="13.5" customHeight="1" x14ac:dyDescent="0.25">
      <c r="D7" s="20"/>
      <c r="F7" s="22"/>
      <c r="G7" s="22"/>
      <c r="H7" s="22"/>
      <c r="I7" s="26"/>
      <c r="J7" s="24" t="s">
        <v>4</v>
      </c>
      <c r="K7" s="18"/>
      <c r="L7" s="27"/>
    </row>
    <row r="8" spans="2:14" s="19" customFormat="1" ht="13.5" customHeight="1" x14ac:dyDescent="0.25">
      <c r="D8" s="28"/>
      <c r="F8" s="26"/>
      <c r="G8" s="29"/>
      <c r="H8" s="26"/>
      <c r="I8" s="23"/>
      <c r="J8" s="24" t="s">
        <v>5</v>
      </c>
      <c r="K8" s="18"/>
      <c r="L8" s="27"/>
    </row>
    <row r="9" spans="2:14" s="30" customFormat="1" ht="13.5" customHeight="1" x14ac:dyDescent="0.25">
      <c r="D9" s="20"/>
      <c r="F9" s="31"/>
      <c r="G9" s="32"/>
      <c r="H9" s="32"/>
      <c r="I9" s="33"/>
      <c r="J9" s="24" t="s">
        <v>6</v>
      </c>
      <c r="K9" s="34"/>
      <c r="L9" s="27"/>
    </row>
    <row r="10" spans="2:14" s="19" customFormat="1" ht="14.25" customHeight="1" x14ac:dyDescent="0.25">
      <c r="D10" s="35"/>
      <c r="F10" s="36"/>
      <c r="G10" s="18"/>
      <c r="H10" s="37"/>
      <c r="I10" s="38"/>
      <c r="J10" s="39" t="s">
        <v>7</v>
      </c>
      <c r="K10" s="34"/>
      <c r="L10" s="27"/>
      <c r="M10" s="18"/>
      <c r="N10" s="40"/>
    </row>
    <row r="11" spans="2:14" s="19" customFormat="1" ht="14.25" customHeight="1" x14ac:dyDescent="0.2">
      <c r="D11" s="41"/>
      <c r="F11" s="41"/>
      <c r="G11" s="42"/>
      <c r="H11" s="43"/>
      <c r="I11" s="23"/>
      <c r="L11" s="8"/>
    </row>
    <row r="12" spans="2:14" s="19" customFormat="1" ht="14.25" customHeight="1" thickBot="1" x14ac:dyDescent="0.3">
      <c r="B12" s="44"/>
      <c r="C12" s="45"/>
      <c r="D12" s="46"/>
      <c r="F12" s="45"/>
      <c r="G12" s="45"/>
      <c r="H12" s="45"/>
      <c r="I12" s="45"/>
      <c r="K12" s="45"/>
      <c r="L12" s="8"/>
    </row>
    <row r="13" spans="2:14" s="19" customFormat="1" ht="14.25" customHeight="1" thickTop="1" thickBot="1" x14ac:dyDescent="0.3">
      <c r="B13" s="44"/>
      <c r="C13" s="47" t="s">
        <v>8</v>
      </c>
      <c r="D13" s="48" t="s">
        <v>9</v>
      </c>
      <c r="F13" s="49"/>
      <c r="G13" s="50" t="s">
        <v>10</v>
      </c>
      <c r="I13" s="51" t="s">
        <v>11</v>
      </c>
      <c r="J13" s="51"/>
      <c r="K13" s="45"/>
      <c r="L13" s="8"/>
    </row>
    <row r="14" spans="2:14" s="19" customFormat="1" ht="14.25" customHeight="1" thickTop="1" thickBot="1" x14ac:dyDescent="0.3">
      <c r="B14" s="52"/>
      <c r="C14" s="47" t="s">
        <v>12</v>
      </c>
      <c r="D14" s="48" t="s">
        <v>13</v>
      </c>
      <c r="E14" s="53">
        <v>22</v>
      </c>
      <c r="F14" s="53">
        <v>32</v>
      </c>
      <c r="G14" s="54"/>
      <c r="H14" s="54"/>
      <c r="I14" s="51"/>
      <c r="J14" s="51"/>
      <c r="K14" s="55"/>
      <c r="L14" s="8"/>
    </row>
    <row r="15" spans="2:14" s="19" customFormat="1" ht="14.25" customHeight="1" thickTop="1" thickBot="1" x14ac:dyDescent="0.35">
      <c r="C15" s="47" t="s">
        <v>14</v>
      </c>
      <c r="D15" s="48" t="s">
        <v>15</v>
      </c>
      <c r="E15" s="56"/>
      <c r="F15" s="45"/>
      <c r="G15" s="45"/>
      <c r="H15" s="45"/>
      <c r="I15" s="51"/>
      <c r="J15" s="51"/>
      <c r="K15" s="45"/>
      <c r="L15" s="8"/>
    </row>
    <row r="16" spans="2:14" s="1" customFormat="1" ht="14.25" customHeight="1" thickTop="1" thickBot="1" x14ac:dyDescent="0.35">
      <c r="B16" s="19"/>
      <c r="C16" s="47" t="s">
        <v>16</v>
      </c>
      <c r="D16" s="48" t="s">
        <v>17</v>
      </c>
      <c r="E16" s="56"/>
      <c r="F16" s="57"/>
      <c r="G16" s="57"/>
      <c r="H16" s="57"/>
      <c r="I16" s="51"/>
      <c r="J16" s="51"/>
      <c r="K16" s="45"/>
      <c r="L16" s="8"/>
    </row>
    <row r="17" spans="2:16" s="1" customFormat="1" ht="14.25" customHeight="1" thickTop="1" thickBot="1" x14ac:dyDescent="0.35">
      <c r="B17" s="19"/>
      <c r="C17" s="58"/>
      <c r="D17" s="59"/>
      <c r="E17" s="56"/>
      <c r="F17" s="57"/>
      <c r="G17" s="57"/>
      <c r="H17" s="57"/>
      <c r="I17" s="51"/>
      <c r="J17" s="51"/>
      <c r="K17" s="45"/>
      <c r="L17" s="8"/>
    </row>
    <row r="18" spans="2:16" s="1" customFormat="1" ht="17.25" hidden="1" customHeight="1" x14ac:dyDescent="0.25">
      <c r="B18" s="60" t="s">
        <v>18</v>
      </c>
      <c r="C18" s="61" t="s">
        <v>19</v>
      </c>
      <c r="D18" s="61" t="s">
        <v>20</v>
      </c>
      <c r="E18" s="61" t="s">
        <v>21</v>
      </c>
      <c r="F18" s="61" t="s">
        <v>22</v>
      </c>
      <c r="G18" s="61" t="s">
        <v>22</v>
      </c>
      <c r="H18" s="61" t="s">
        <v>23</v>
      </c>
      <c r="I18" s="2"/>
      <c r="J18" s="61" t="s">
        <v>24</v>
      </c>
      <c r="K18" s="62"/>
      <c r="L18" s="63"/>
    </row>
    <row r="19" spans="2:16" s="1" customFormat="1" ht="39" thickBot="1" x14ac:dyDescent="0.3">
      <c r="B19" s="64" t="s">
        <v>18</v>
      </c>
      <c r="C19" s="65" t="s">
        <v>25</v>
      </c>
      <c r="D19" s="65" t="s">
        <v>20</v>
      </c>
      <c r="E19" s="65" t="s">
        <v>26</v>
      </c>
      <c r="F19" s="66" t="s">
        <v>27</v>
      </c>
      <c r="G19" s="67" t="s">
        <v>28</v>
      </c>
      <c r="H19" s="65" t="s">
        <v>29</v>
      </c>
      <c r="I19" s="68" t="s">
        <v>30</v>
      </c>
      <c r="J19" s="69" t="s">
        <v>31</v>
      </c>
      <c r="K19" s="62"/>
      <c r="L19" s="63"/>
      <c r="M19" s="70" t="s">
        <v>32</v>
      </c>
      <c r="N19" s="70" t="s">
        <v>33</v>
      </c>
      <c r="O19" s="70" t="s">
        <v>34</v>
      </c>
      <c r="P19" s="70" t="s">
        <v>35</v>
      </c>
    </row>
    <row r="20" spans="2:16" s="81" customFormat="1" ht="51.75" customHeight="1" x14ac:dyDescent="0.25">
      <c r="B20" s="71">
        <v>1</v>
      </c>
      <c r="C20" s="72">
        <f>0.2*0.35*2+0.3*0.5</f>
        <v>0.28999999999999998</v>
      </c>
      <c r="D20" s="73" t="s">
        <v>36</v>
      </c>
      <c r="E20" s="74" t="s">
        <v>37</v>
      </c>
      <c r="F20" s="75">
        <v>13600</v>
      </c>
      <c r="G20" s="76"/>
      <c r="H20" s="77">
        <v>0</v>
      </c>
      <c r="I20" s="78">
        <v>10880</v>
      </c>
      <c r="J20" s="79">
        <f>H20*I20</f>
        <v>0</v>
      </c>
      <c r="K20" s="80"/>
      <c r="M20" s="82">
        <f>H20*O20</f>
        <v>0</v>
      </c>
      <c r="N20" s="82">
        <f>H20*P20</f>
        <v>0</v>
      </c>
      <c r="O20" s="83">
        <f>2.55*1*0.05</f>
        <v>0.1275</v>
      </c>
      <c r="P20" s="83">
        <v>58</v>
      </c>
    </row>
    <row r="21" spans="2:16" s="1" customFormat="1" ht="52.5" customHeight="1" x14ac:dyDescent="0.25">
      <c r="B21" s="84">
        <f>B20+1</f>
        <v>2</v>
      </c>
      <c r="C21" s="85"/>
      <c r="D21" s="86" t="s">
        <v>38</v>
      </c>
      <c r="E21" s="87" t="s">
        <v>39</v>
      </c>
      <c r="F21" s="88">
        <v>10700</v>
      </c>
      <c r="G21" s="89"/>
      <c r="H21" s="90">
        <v>0</v>
      </c>
      <c r="I21" s="91">
        <v>8560</v>
      </c>
      <c r="J21" s="92">
        <f>H21*I21</f>
        <v>0</v>
      </c>
      <c r="K21" s="93"/>
      <c r="L21" s="19"/>
      <c r="M21" s="82">
        <f>H21*O21</f>
        <v>0</v>
      </c>
      <c r="N21" s="82">
        <f>H21*P21</f>
        <v>0</v>
      </c>
      <c r="O21" s="83">
        <f>2.65*1*0.05</f>
        <v>0.13250000000000001</v>
      </c>
      <c r="P21" s="83">
        <v>62</v>
      </c>
    </row>
    <row r="22" spans="2:16" s="1" customFormat="1" ht="52.5" customHeight="1" x14ac:dyDescent="0.25">
      <c r="B22" s="84">
        <f t="shared" ref="B22:B35" si="0">B21+1</f>
        <v>3</v>
      </c>
      <c r="C22" s="85">
        <f>0.2*0.35*2+0.3*0.5</f>
        <v>0.28999999999999998</v>
      </c>
      <c r="D22" s="86" t="s">
        <v>40</v>
      </c>
      <c r="E22" s="94" t="s">
        <v>41</v>
      </c>
      <c r="F22" s="88">
        <v>5300</v>
      </c>
      <c r="G22" s="89"/>
      <c r="H22" s="90">
        <v>0</v>
      </c>
      <c r="I22" s="91">
        <v>4240</v>
      </c>
      <c r="J22" s="92">
        <f>H22*I22</f>
        <v>0</v>
      </c>
      <c r="K22" s="93"/>
      <c r="L22" s="19"/>
      <c r="M22" s="82">
        <f>H22*O22</f>
        <v>0</v>
      </c>
      <c r="N22" s="82">
        <f>H22*P22</f>
        <v>0</v>
      </c>
      <c r="O22" s="83">
        <f>0.5*0.45*0.2</f>
        <v>4.5000000000000005E-2</v>
      </c>
      <c r="P22" s="83">
        <v>16.8</v>
      </c>
    </row>
    <row r="23" spans="2:16" s="1" customFormat="1" ht="52.5" customHeight="1" x14ac:dyDescent="0.25">
      <c r="B23" s="84">
        <f t="shared" si="0"/>
        <v>4</v>
      </c>
      <c r="C23" s="85">
        <f>0.2*0.35*2+0.3*0.5</f>
        <v>0.28999999999999998</v>
      </c>
      <c r="D23" s="86" t="s">
        <v>42</v>
      </c>
      <c r="E23" s="94" t="s">
        <v>41</v>
      </c>
      <c r="F23" s="88">
        <v>2800</v>
      </c>
      <c r="G23" s="89"/>
      <c r="H23" s="90">
        <v>0</v>
      </c>
      <c r="I23" s="91">
        <v>2240</v>
      </c>
      <c r="J23" s="92">
        <f>H23*I23</f>
        <v>0</v>
      </c>
      <c r="K23" s="93"/>
      <c r="L23" s="19"/>
      <c r="M23" s="82">
        <f>H23*O23</f>
        <v>0</v>
      </c>
      <c r="N23" s="82">
        <f>H23*P23</f>
        <v>0</v>
      </c>
      <c r="O23" s="83">
        <f>0.5*0.45*0.15</f>
        <v>3.3750000000000002E-2</v>
      </c>
      <c r="P23" s="83">
        <v>12</v>
      </c>
    </row>
    <row r="24" spans="2:16" s="81" customFormat="1" ht="36.75" customHeight="1" x14ac:dyDescent="0.25">
      <c r="B24" s="84">
        <f t="shared" si="0"/>
        <v>5</v>
      </c>
      <c r="C24" s="95">
        <f>0.75*0.4*2+0.8*0.4+0.8*0.6+0.15*0.8+0.15*0.15*2</f>
        <v>1.5649999999999999</v>
      </c>
      <c r="D24" s="96" t="s">
        <v>43</v>
      </c>
      <c r="E24" s="97" t="s">
        <v>44</v>
      </c>
      <c r="F24" s="88">
        <v>12600</v>
      </c>
      <c r="G24" s="89"/>
      <c r="H24" s="90">
        <v>0</v>
      </c>
      <c r="I24" s="91">
        <v>10080</v>
      </c>
      <c r="J24" s="92">
        <f>H24*I24</f>
        <v>0</v>
      </c>
      <c r="K24" s="80"/>
      <c r="M24" s="82">
        <f>H24*O24</f>
        <v>0</v>
      </c>
      <c r="N24" s="82">
        <f>H24*P24</f>
        <v>0</v>
      </c>
      <c r="O24" s="83">
        <v>0.14000000000000001</v>
      </c>
      <c r="P24" s="83">
        <v>32</v>
      </c>
    </row>
    <row r="25" spans="2:16" s="81" customFormat="1" ht="36.75" customHeight="1" x14ac:dyDescent="0.25">
      <c r="B25" s="84">
        <f t="shared" si="0"/>
        <v>6</v>
      </c>
      <c r="C25" s="98"/>
      <c r="D25" s="99"/>
      <c r="E25" s="97" t="s">
        <v>45</v>
      </c>
      <c r="F25" s="88">
        <v>16400</v>
      </c>
      <c r="G25" s="89"/>
      <c r="H25" s="90">
        <v>0</v>
      </c>
      <c r="I25" s="91">
        <v>13120</v>
      </c>
      <c r="J25" s="92">
        <f>H25*I25</f>
        <v>0</v>
      </c>
      <c r="K25" s="80"/>
      <c r="M25" s="82">
        <f>H25*O25</f>
        <v>0</v>
      </c>
      <c r="N25" s="82">
        <f>H25*P25</f>
        <v>0</v>
      </c>
      <c r="O25" s="83">
        <v>0.22</v>
      </c>
      <c r="P25" s="83">
        <v>48</v>
      </c>
    </row>
    <row r="26" spans="2:16" s="81" customFormat="1" ht="62.25" customHeight="1" x14ac:dyDescent="0.25">
      <c r="B26" s="84">
        <f>B25+1</f>
        <v>7</v>
      </c>
      <c r="C26" s="100">
        <f>0.6*0.4</f>
        <v>0.24</v>
      </c>
      <c r="D26" s="101" t="s">
        <v>46</v>
      </c>
      <c r="E26" s="102" t="s">
        <v>47</v>
      </c>
      <c r="F26" s="88">
        <v>6400</v>
      </c>
      <c r="G26" s="89"/>
      <c r="H26" s="90">
        <v>0</v>
      </c>
      <c r="I26" s="91">
        <v>5120</v>
      </c>
      <c r="J26" s="92">
        <f>H26*I26</f>
        <v>0</v>
      </c>
      <c r="K26" s="80"/>
      <c r="M26" s="82">
        <f>H26*O26</f>
        <v>0</v>
      </c>
      <c r="N26" s="82">
        <f>H26*P26</f>
        <v>0</v>
      </c>
      <c r="O26" s="83">
        <f>1.4*0.65*0.03</f>
        <v>2.7299999999999998E-2</v>
      </c>
      <c r="P26" s="83">
        <v>24</v>
      </c>
    </row>
    <row r="27" spans="2:16" s="81" customFormat="1" ht="62.25" customHeight="1" x14ac:dyDescent="0.25">
      <c r="B27" s="84">
        <f t="shared" si="0"/>
        <v>8</v>
      </c>
      <c r="C27" s="100">
        <f>0.6*0.4</f>
        <v>0.24</v>
      </c>
      <c r="D27" s="101" t="s">
        <v>48</v>
      </c>
      <c r="E27" s="102" t="s">
        <v>49</v>
      </c>
      <c r="F27" s="88">
        <v>5900</v>
      </c>
      <c r="G27" s="89"/>
      <c r="H27" s="90">
        <v>0</v>
      </c>
      <c r="I27" s="91">
        <v>4720</v>
      </c>
      <c r="J27" s="92">
        <f>H27*I27</f>
        <v>0</v>
      </c>
      <c r="K27" s="103"/>
      <c r="M27" s="82">
        <f>H27*O27</f>
        <v>0</v>
      </c>
      <c r="N27" s="82">
        <f>H27*P27</f>
        <v>0</v>
      </c>
      <c r="O27" s="83">
        <f>1.4*0.35*0.1</f>
        <v>4.8999999999999995E-2</v>
      </c>
      <c r="P27" s="83">
        <v>30</v>
      </c>
    </row>
    <row r="28" spans="2:16" s="81" customFormat="1" ht="62.25" customHeight="1" x14ac:dyDescent="0.25">
      <c r="B28" s="84"/>
      <c r="C28" s="104"/>
      <c r="D28" s="105" t="s">
        <v>50</v>
      </c>
      <c r="E28" s="102" t="s">
        <v>51</v>
      </c>
      <c r="F28" s="88">
        <v>3900</v>
      </c>
      <c r="G28" s="89"/>
      <c r="H28" s="90">
        <v>0</v>
      </c>
      <c r="I28" s="91">
        <v>3120</v>
      </c>
      <c r="J28" s="92">
        <f>H28*I28</f>
        <v>0</v>
      </c>
      <c r="K28" s="103"/>
      <c r="M28" s="82">
        <f>H28*O28</f>
        <v>0</v>
      </c>
      <c r="N28" s="82">
        <f>H28*P28</f>
        <v>0</v>
      </c>
      <c r="O28" s="83">
        <f>0.5*0.7*0.15</f>
        <v>5.2499999999999998E-2</v>
      </c>
      <c r="P28" s="83">
        <v>15</v>
      </c>
    </row>
    <row r="29" spans="2:16" s="81" customFormat="1" ht="50.25" customHeight="1" x14ac:dyDescent="0.25">
      <c r="B29" s="84">
        <f>B27+1</f>
        <v>9</v>
      </c>
      <c r="C29" s="106"/>
      <c r="D29" s="105" t="s">
        <v>52</v>
      </c>
      <c r="E29" s="107" t="s">
        <v>53</v>
      </c>
      <c r="F29" s="88">
        <v>6300</v>
      </c>
      <c r="G29" s="89"/>
      <c r="H29" s="90">
        <v>0</v>
      </c>
      <c r="I29" s="91">
        <v>5040</v>
      </c>
      <c r="J29" s="92">
        <f>H29*I29</f>
        <v>0</v>
      </c>
      <c r="K29" s="108"/>
      <c r="M29" s="82">
        <f>H29*O29</f>
        <v>0</v>
      </c>
      <c r="N29" s="82">
        <f>H29*P29</f>
        <v>0</v>
      </c>
      <c r="O29" s="83">
        <f>0.65*0.65*0.1</f>
        <v>4.225000000000001E-2</v>
      </c>
      <c r="P29" s="83">
        <v>10</v>
      </c>
    </row>
    <row r="30" spans="2:16" s="81" customFormat="1" ht="42" customHeight="1" x14ac:dyDescent="0.25">
      <c r="B30" s="84">
        <f t="shared" si="0"/>
        <v>10</v>
      </c>
      <c r="C30" s="95">
        <f>0.6*0.4</f>
        <v>0.24</v>
      </c>
      <c r="D30" s="105" t="s">
        <v>54</v>
      </c>
      <c r="E30" s="107" t="s">
        <v>55</v>
      </c>
      <c r="F30" s="88">
        <v>8400</v>
      </c>
      <c r="G30" s="89"/>
      <c r="H30" s="90">
        <v>0</v>
      </c>
      <c r="I30" s="91">
        <v>6720</v>
      </c>
      <c r="J30" s="92">
        <f>H30*I30</f>
        <v>0</v>
      </c>
      <c r="K30" s="80"/>
      <c r="M30" s="82">
        <f>H30*O30</f>
        <v>0</v>
      </c>
      <c r="N30" s="82">
        <f>H30*P30</f>
        <v>0</v>
      </c>
      <c r="O30" s="83">
        <f>0.9*1.4*0.01</f>
        <v>1.26E-2</v>
      </c>
      <c r="P30" s="83">
        <v>30</v>
      </c>
    </row>
    <row r="31" spans="2:16" s="81" customFormat="1" ht="42" customHeight="1" x14ac:dyDescent="0.25">
      <c r="B31" s="84">
        <f t="shared" si="0"/>
        <v>11</v>
      </c>
      <c r="C31" s="98"/>
      <c r="D31" s="105" t="s">
        <v>56</v>
      </c>
      <c r="E31" s="107" t="s">
        <v>57</v>
      </c>
      <c r="F31" s="88">
        <v>5500</v>
      </c>
      <c r="G31" s="89"/>
      <c r="H31" s="90">
        <v>0</v>
      </c>
      <c r="I31" s="91">
        <v>4400</v>
      </c>
      <c r="J31" s="92">
        <f>H31*I31</f>
        <v>0</v>
      </c>
      <c r="K31" s="103"/>
      <c r="M31" s="82">
        <f>H31*O31</f>
        <v>0</v>
      </c>
      <c r="N31" s="82">
        <f>H31*P31</f>
        <v>0</v>
      </c>
      <c r="O31" s="83">
        <f>0.9*0.55*0.15</f>
        <v>7.425000000000001E-2</v>
      </c>
      <c r="P31" s="83">
        <v>27</v>
      </c>
    </row>
    <row r="32" spans="2:16" s="81" customFormat="1" ht="53.25" customHeight="1" x14ac:dyDescent="0.25">
      <c r="B32" s="84">
        <f t="shared" si="0"/>
        <v>12</v>
      </c>
      <c r="C32" s="100">
        <f>0.4*0.4*3+0.5*0.34*2</f>
        <v>0.82000000000000006</v>
      </c>
      <c r="D32" s="101" t="s">
        <v>58</v>
      </c>
      <c r="E32" s="102" t="s">
        <v>59</v>
      </c>
      <c r="F32" s="88">
        <v>5600</v>
      </c>
      <c r="G32" s="89"/>
      <c r="H32" s="90">
        <v>0</v>
      </c>
      <c r="I32" s="91">
        <v>4480</v>
      </c>
      <c r="J32" s="92">
        <f>H32*I32</f>
        <v>0</v>
      </c>
      <c r="K32" s="80"/>
      <c r="M32" s="82">
        <f>H32*O32</f>
        <v>0</v>
      </c>
      <c r="N32" s="82">
        <f>H32*P32</f>
        <v>0</v>
      </c>
      <c r="O32" s="83">
        <f>1*0.55*0.15</f>
        <v>8.2500000000000004E-2</v>
      </c>
      <c r="P32" s="83">
        <v>27</v>
      </c>
    </row>
    <row r="33" spans="2:16" s="81" customFormat="1" ht="62.25" customHeight="1" x14ac:dyDescent="0.25">
      <c r="B33" s="84">
        <f t="shared" si="0"/>
        <v>13</v>
      </c>
      <c r="C33" s="109">
        <f>0.6*0.6</f>
        <v>0.36</v>
      </c>
      <c r="D33" s="101" t="s">
        <v>60</v>
      </c>
      <c r="E33" s="102" t="s">
        <v>61</v>
      </c>
      <c r="F33" s="88">
        <v>18400</v>
      </c>
      <c r="G33" s="89"/>
      <c r="H33" s="90">
        <v>0</v>
      </c>
      <c r="I33" s="91">
        <v>14720</v>
      </c>
      <c r="J33" s="92">
        <f>H33*I33</f>
        <v>0</v>
      </c>
      <c r="K33" s="108"/>
      <c r="M33" s="82">
        <f>H33*O33</f>
        <v>0</v>
      </c>
      <c r="N33" s="82">
        <f>H33*P33</f>
        <v>0</v>
      </c>
      <c r="O33" s="83">
        <f>2.1*0.55*0.15</f>
        <v>0.17325000000000004</v>
      </c>
      <c r="P33" s="83">
        <v>83</v>
      </c>
    </row>
    <row r="34" spans="2:16" s="81" customFormat="1" ht="62.25" customHeight="1" thickBot="1" x14ac:dyDescent="0.3">
      <c r="B34" s="84">
        <f t="shared" si="0"/>
        <v>14</v>
      </c>
      <c r="C34" s="109">
        <f>1.9*0.5+0.35*1.65+0.5*0.3*3</f>
        <v>1.9774999999999998</v>
      </c>
      <c r="D34" s="110" t="s">
        <v>62</v>
      </c>
      <c r="E34" s="111" t="s">
        <v>61</v>
      </c>
      <c r="F34" s="88">
        <v>23200</v>
      </c>
      <c r="G34" s="89"/>
      <c r="H34" s="112">
        <v>0</v>
      </c>
      <c r="I34" s="113">
        <v>18560</v>
      </c>
      <c r="J34" s="114">
        <f>H34*I34</f>
        <v>0</v>
      </c>
      <c r="K34" s="108"/>
      <c r="M34" s="82">
        <f>H34*O34</f>
        <v>0</v>
      </c>
      <c r="N34" s="82">
        <f>H34*P34</f>
        <v>0</v>
      </c>
      <c r="O34" s="83">
        <f>2.1*0.55*0.2</f>
        <v>0.23100000000000007</v>
      </c>
      <c r="P34" s="83">
        <v>100</v>
      </c>
    </row>
    <row r="35" spans="2:16" s="81" customFormat="1" ht="61.5" customHeight="1" x14ac:dyDescent="0.25">
      <c r="B35" s="84">
        <f t="shared" si="0"/>
        <v>15</v>
      </c>
      <c r="C35" s="115"/>
      <c r="D35" s="116" t="s">
        <v>63</v>
      </c>
      <c r="E35" s="117"/>
      <c r="F35" s="75">
        <v>4000</v>
      </c>
      <c r="G35" s="76">
        <v>4000</v>
      </c>
      <c r="H35" s="118">
        <v>0</v>
      </c>
      <c r="I35" s="119">
        <v>4000</v>
      </c>
      <c r="J35" s="79">
        <f>H35*I35</f>
        <v>0</v>
      </c>
      <c r="K35" s="108"/>
      <c r="M35" s="82">
        <f>H35*O35</f>
        <v>0</v>
      </c>
      <c r="N35" s="82">
        <f>H35*P35</f>
        <v>0</v>
      </c>
      <c r="O35" s="83">
        <v>0</v>
      </c>
      <c r="P35" s="83">
        <v>0</v>
      </c>
    </row>
    <row r="36" spans="2:16" s="1" customFormat="1" ht="67.5" customHeight="1" thickBot="1" x14ac:dyDescent="0.3">
      <c r="B36" s="120">
        <f>B35+1</f>
        <v>16</v>
      </c>
      <c r="C36" s="121"/>
      <c r="D36" s="122" t="s">
        <v>64</v>
      </c>
      <c r="E36" s="123"/>
      <c r="F36" s="124">
        <v>5200</v>
      </c>
      <c r="G36" s="125">
        <v>5200</v>
      </c>
      <c r="H36" s="126">
        <v>0</v>
      </c>
      <c r="I36" s="127">
        <v>5200</v>
      </c>
      <c r="J36" s="128">
        <f>H36*I36</f>
        <v>0</v>
      </c>
      <c r="K36" s="19"/>
      <c r="L36" s="19"/>
      <c r="M36" s="82">
        <f>H36*O36</f>
        <v>0</v>
      </c>
      <c r="N36" s="82">
        <f>H36*P36</f>
        <v>0</v>
      </c>
      <c r="O36" s="83">
        <v>0</v>
      </c>
      <c r="P36" s="83">
        <v>0</v>
      </c>
    </row>
    <row r="37" spans="2:16" s="1" customFormat="1" ht="54" customHeight="1" x14ac:dyDescent="0.25">
      <c r="B37" s="129"/>
      <c r="C37" s="129"/>
      <c r="D37" s="129"/>
      <c r="E37" s="130" t="s">
        <v>65</v>
      </c>
      <c r="F37" s="131">
        <f>SUMPRODUCT(F20:F36,$H20:$H36)</f>
        <v>0</v>
      </c>
      <c r="G37" s="131">
        <f>SUMPRODUCT(G20:G36,$H20:$H36)</f>
        <v>0</v>
      </c>
      <c r="H37" s="132"/>
      <c r="I37" s="133" t="s">
        <v>66</v>
      </c>
      <c r="J37" s="134">
        <f>SUM(J20:J36)</f>
        <v>0</v>
      </c>
      <c r="K37" s="19"/>
      <c r="L37" s="8"/>
    </row>
    <row r="38" spans="2:16" s="1" customFormat="1" ht="13.5" customHeight="1" x14ac:dyDescent="0.25">
      <c r="B38" s="135"/>
      <c r="C38" s="136"/>
      <c r="D38" s="137"/>
      <c r="E38" s="138"/>
      <c r="F38" s="139" t="str">
        <f>IF($F$37&gt;=1200000,"22%",IF($F$37&gt;=900000,"19%",IF($F$37&gt;=600000,"16%",IF($F$37&gt;=300000,"13%","0%"))))</f>
        <v>0%</v>
      </c>
      <c r="G38" s="139" t="str">
        <f>IF($G$37&gt;=1200000,"22%",IF($G$37&gt;=900000,"19%",IF($G$37&gt;=600000,"16%",IF($G$37&gt;=300000,"13%","0%"))))</f>
        <v>0%</v>
      </c>
      <c r="H38" s="140"/>
      <c r="I38" s="141"/>
      <c r="J38" s="132"/>
      <c r="K38" s="19"/>
      <c r="L38" s="8"/>
    </row>
    <row r="39" spans="2:16" s="1" customFormat="1" ht="16.5" customHeight="1" x14ac:dyDescent="0.25">
      <c r="E39" s="2"/>
      <c r="H39" s="5"/>
      <c r="I39" s="142"/>
      <c r="J39" s="143"/>
      <c r="K39" s="144"/>
    </row>
    <row r="40" spans="2:16" s="1" customFormat="1" ht="16.5" customHeight="1" x14ac:dyDescent="0.25">
      <c r="C40" s="145"/>
      <c r="E40" s="2"/>
      <c r="G40" s="146"/>
      <c r="H40" s="146"/>
      <c r="I40" s="147" t="s">
        <v>67</v>
      </c>
      <c r="J40" s="148">
        <f>SUM(M20:M36)</f>
        <v>0</v>
      </c>
      <c r="K40" s="144"/>
    </row>
    <row r="41" spans="2:16" s="1" customFormat="1" ht="16.5" customHeight="1" x14ac:dyDescent="0.25">
      <c r="C41" s="145"/>
      <c r="E41" s="2"/>
      <c r="G41" s="146"/>
      <c r="H41" s="146"/>
      <c r="I41" s="147" t="s">
        <v>68</v>
      </c>
      <c r="J41" s="148">
        <f>SUM(N20:N36)</f>
        <v>0</v>
      </c>
      <c r="K41" s="149"/>
      <c r="L41" s="19"/>
    </row>
    <row r="42" spans="2:16" ht="16.5" customHeight="1" x14ac:dyDescent="0.25">
      <c r="F42" s="152"/>
      <c r="H42" s="3"/>
      <c r="I42" s="154"/>
      <c r="J42" s="155"/>
    </row>
    <row r="43" spans="2:16" s="1" customFormat="1" ht="48.75" customHeight="1" x14ac:dyDescent="0.25">
      <c r="B43" s="157"/>
      <c r="C43" s="157"/>
      <c r="D43" s="158" t="s">
        <v>69</v>
      </c>
      <c r="E43" s="158"/>
      <c r="F43" s="158"/>
      <c r="G43" s="158"/>
      <c r="H43" s="158"/>
      <c r="I43" s="159"/>
      <c r="K43" s="19"/>
      <c r="L43" s="160"/>
      <c r="M43" s="161"/>
      <c r="N43" s="18"/>
    </row>
    <row r="44" spans="2:16" s="1" customFormat="1" ht="46.5" customHeight="1" x14ac:dyDescent="0.25">
      <c r="B44" s="157"/>
      <c r="C44" s="157"/>
      <c r="D44" s="158" t="s">
        <v>70</v>
      </c>
      <c r="E44" s="158"/>
      <c r="F44" s="158"/>
      <c r="G44" s="158"/>
      <c r="H44" s="158"/>
      <c r="I44" s="159"/>
      <c r="J44" s="162"/>
      <c r="K44" s="19"/>
      <c r="L44" s="160"/>
      <c r="M44" s="161"/>
      <c r="N44" s="18"/>
    </row>
    <row r="45" spans="2:16" s="1" customFormat="1" ht="79.5" customHeight="1" x14ac:dyDescent="0.25">
      <c r="B45" s="163"/>
      <c r="C45" s="163"/>
      <c r="D45" s="158" t="s">
        <v>71</v>
      </c>
      <c r="E45" s="158"/>
      <c r="F45" s="158"/>
      <c r="G45" s="158"/>
      <c r="H45" s="158"/>
      <c r="I45" s="159"/>
      <c r="J45" s="2"/>
      <c r="K45" s="19"/>
      <c r="L45" s="160"/>
      <c r="M45" s="161"/>
      <c r="N45" s="18"/>
      <c r="O45" s="164"/>
    </row>
    <row r="46" spans="2:16" s="1" customFormat="1" ht="96" customHeight="1" x14ac:dyDescent="0.25">
      <c r="B46" s="165"/>
      <c r="C46" s="166"/>
      <c r="D46" s="158" t="s">
        <v>72</v>
      </c>
      <c r="E46" s="158"/>
      <c r="F46" s="158"/>
      <c r="G46" s="158"/>
      <c r="H46" s="158"/>
      <c r="I46" s="159"/>
      <c r="J46" s="2"/>
      <c r="K46" s="19"/>
      <c r="L46" s="160"/>
      <c r="M46" s="161"/>
      <c r="N46" s="18"/>
      <c r="O46" s="164"/>
    </row>
    <row r="47" spans="2:16" s="1" customFormat="1" ht="16.5" customHeight="1" x14ac:dyDescent="0.25">
      <c r="B47" s="167"/>
      <c r="C47" s="167"/>
      <c r="D47" s="167"/>
      <c r="E47" s="167"/>
      <c r="F47" s="168"/>
      <c r="G47" s="168"/>
      <c r="H47" s="167"/>
      <c r="I47" s="167"/>
      <c r="J47" s="169"/>
      <c r="K47" s="149"/>
      <c r="L47" s="8"/>
    </row>
    <row r="48" spans="2:16" s="1" customFormat="1" ht="16.5" customHeight="1" x14ac:dyDescent="0.25">
      <c r="B48" s="170"/>
      <c r="C48" s="171"/>
      <c r="D48" s="167"/>
      <c r="E48" s="167"/>
      <c r="F48" s="167"/>
      <c r="G48" s="167"/>
      <c r="H48" s="172"/>
      <c r="I48" s="172"/>
      <c r="J48" s="169"/>
      <c r="K48" s="149"/>
      <c r="L48" s="8"/>
    </row>
    <row r="49" spans="2:12" s="1" customFormat="1" ht="16.5" customHeight="1" x14ac:dyDescent="0.25">
      <c r="B49" s="173"/>
      <c r="C49" s="167"/>
      <c r="D49" s="167"/>
      <c r="E49" s="167"/>
      <c r="F49" s="174"/>
      <c r="G49" s="174"/>
      <c r="H49" s="167"/>
      <c r="I49" s="167"/>
      <c r="J49" s="169"/>
      <c r="K49" s="149"/>
      <c r="L49" s="8"/>
    </row>
    <row r="50" spans="2:12" s="1" customFormat="1" ht="16.5" customHeight="1" x14ac:dyDescent="0.25">
      <c r="B50" s="167"/>
      <c r="C50" s="167"/>
      <c r="D50" s="167"/>
      <c r="E50" s="167"/>
      <c r="F50" s="167"/>
      <c r="G50" s="167"/>
      <c r="H50" s="167"/>
      <c r="I50" s="167"/>
      <c r="J50" s="167"/>
      <c r="K50" s="149"/>
      <c r="L50" s="8"/>
    </row>
    <row r="51" spans="2:12" s="1" customFormat="1" ht="16.5" customHeight="1" x14ac:dyDescent="0.25">
      <c r="E51" s="2"/>
      <c r="F51" s="3"/>
      <c r="G51" s="3"/>
      <c r="H51" s="5"/>
      <c r="I51" s="5"/>
      <c r="J51" s="169"/>
      <c r="K51" s="149"/>
      <c r="L51" s="8"/>
    </row>
    <row r="52" spans="2:12" s="1" customFormat="1" ht="12.75" x14ac:dyDescent="0.25">
      <c r="E52" s="2"/>
      <c r="F52" s="3"/>
      <c r="G52" s="3"/>
      <c r="H52" s="5"/>
      <c r="I52" s="5"/>
      <c r="J52" s="169"/>
      <c r="K52" s="149"/>
      <c r="L52" s="8"/>
    </row>
    <row r="53" spans="2:12" s="1" customFormat="1" ht="15.75" x14ac:dyDescent="0.25">
      <c r="C53" s="175"/>
      <c r="E53" s="175"/>
      <c r="F53" s="3"/>
      <c r="G53" s="3"/>
      <c r="H53" s="5"/>
      <c r="I53" s="5"/>
      <c r="J53" s="169"/>
      <c r="K53" s="149"/>
      <c r="L53" s="8"/>
    </row>
    <row r="54" spans="2:12" s="1" customFormat="1" ht="15.75" x14ac:dyDescent="0.25">
      <c r="C54" s="175"/>
      <c r="E54" s="175"/>
      <c r="F54" s="3"/>
      <c r="G54" s="3"/>
      <c r="H54" s="5"/>
      <c r="I54" s="5"/>
      <c r="J54" s="169"/>
      <c r="K54" s="149"/>
      <c r="L54" s="8"/>
    </row>
    <row r="55" spans="2:12" s="1" customFormat="1" ht="29.25" customHeight="1" x14ac:dyDescent="0.25">
      <c r="C55" s="176"/>
      <c r="E55" s="176"/>
      <c r="F55" s="3"/>
      <c r="G55" s="3"/>
      <c r="H55" s="5"/>
      <c r="I55" s="5"/>
      <c r="J55" s="169"/>
      <c r="K55" s="149"/>
      <c r="L55" s="8"/>
    </row>
    <row r="56" spans="2:12" s="1" customFormat="1" ht="15.75" x14ac:dyDescent="0.25">
      <c r="C56" s="175"/>
      <c r="E56" s="175"/>
      <c r="F56" s="3"/>
      <c r="G56" s="3"/>
      <c r="H56" s="5"/>
      <c r="I56" s="5"/>
      <c r="J56" s="169"/>
      <c r="K56" s="149"/>
      <c r="L56" s="8"/>
    </row>
    <row r="57" spans="2:12" s="1" customFormat="1" ht="15.75" x14ac:dyDescent="0.25">
      <c r="C57" s="177"/>
      <c r="E57" s="177"/>
      <c r="F57" s="3"/>
      <c r="G57" s="3"/>
      <c r="H57" s="5"/>
      <c r="I57" s="5"/>
      <c r="J57" s="169"/>
      <c r="K57" s="149"/>
      <c r="L57" s="8"/>
    </row>
    <row r="58" spans="2:12" s="1" customFormat="1" ht="12.75" x14ac:dyDescent="0.25">
      <c r="E58" s="2"/>
      <c r="F58" s="178"/>
      <c r="G58" s="178"/>
      <c r="H58" s="2"/>
      <c r="I58" s="2"/>
      <c r="J58" s="179"/>
      <c r="K58" s="180"/>
      <c r="L58" s="19"/>
    </row>
    <row r="59" spans="2:12" s="1" customFormat="1" ht="12.75" x14ac:dyDescent="0.25">
      <c r="E59" s="2"/>
      <c r="F59" s="3"/>
      <c r="G59" s="3"/>
      <c r="H59" s="4"/>
      <c r="I59" s="5"/>
      <c r="J59" s="6"/>
      <c r="K59" s="7"/>
      <c r="L59" s="8"/>
    </row>
  </sheetData>
  <protectedRanges>
    <protectedRange sqref="D15:D17" name="Диапазон2_3_1"/>
    <protectedRange sqref="H38" name="Диапазон2_1_2"/>
    <protectedRange sqref="H20 H24:H36" name="Диапазон2"/>
    <protectedRange sqref="J18:K19" name="Диапазон2_1"/>
    <protectedRange sqref="H21:H23" name="Диапазон2_2"/>
  </protectedRanges>
  <mergeCells count="8">
    <mergeCell ref="D45:H45"/>
    <mergeCell ref="D46:H46"/>
    <mergeCell ref="I13:J17"/>
    <mergeCell ref="C24:C25"/>
    <mergeCell ref="D24:D25"/>
    <mergeCell ref="C30:C31"/>
    <mergeCell ref="D43:H43"/>
    <mergeCell ref="D44:H44"/>
  </mergeCells>
  <conditionalFormatting sqref="F6 D38 B38 C15:E17 B12:B14 C13:C14 F32:G32 F25:G29 K39:K40">
    <cfRule type="containsText" dxfId="52" priority="49" stopIfTrue="1" operator="containsText" text="любой">
      <formula>NOT(ISERROR(SEARCH("любой",B6)))</formula>
    </cfRule>
  </conditionalFormatting>
  <conditionalFormatting sqref="H38:I38 J37 J39">
    <cfRule type="cellIs" dxfId="51" priority="48" stopIfTrue="1" operator="greaterThan">
      <formula>0</formula>
    </cfRule>
  </conditionalFormatting>
  <conditionalFormatting sqref="E38">
    <cfRule type="expression" dxfId="50" priority="46" stopIfTrue="1">
      <formula>$F$37&gt;=600000</formula>
    </cfRule>
    <cfRule type="expression" dxfId="49" priority="47" stopIfTrue="1">
      <formula>$F$37&gt;=300000</formula>
    </cfRule>
  </conditionalFormatting>
  <conditionalFormatting sqref="G9">
    <cfRule type="expression" dxfId="48" priority="50" stopIfTrue="1">
      <formula>$D$13=#REF!</formula>
    </cfRule>
  </conditionalFormatting>
  <conditionalFormatting sqref="J29 I35:J36 J27:K28 J25:J26 J32:J34">
    <cfRule type="cellIs" dxfId="47" priority="45" stopIfTrue="1" operator="greaterThan">
      <formula>0</formula>
    </cfRule>
  </conditionalFormatting>
  <conditionalFormatting sqref="H20 H32:H36 H25:H29">
    <cfRule type="expression" dxfId="46" priority="44" stopIfTrue="1">
      <formula>$H20&gt;0</formula>
    </cfRule>
  </conditionalFormatting>
  <conditionalFormatting sqref="A18:H18 J18:K18">
    <cfRule type="containsText" dxfId="45" priority="43" stopIfTrue="1" operator="containsText" text="любой">
      <formula>NOT(ISERROR(SEARCH("любой",A18)))</formula>
    </cfRule>
  </conditionalFormatting>
  <conditionalFormatting sqref="I19">
    <cfRule type="expression" dxfId="44" priority="42" stopIfTrue="1">
      <formula>#REF!="Антик  лак/патина"</formula>
    </cfRule>
  </conditionalFormatting>
  <conditionalFormatting sqref="F38:G38">
    <cfRule type="containsText" dxfId="43" priority="41" stopIfTrue="1" operator="containsText" text="любой">
      <formula>NOT(ISERROR(SEARCH("любой",F38)))</formula>
    </cfRule>
  </conditionalFormatting>
  <conditionalFormatting sqref="E35:E36">
    <cfRule type="expression" dxfId="42" priority="40" stopIfTrue="1">
      <formula>$H35&gt;0</formula>
    </cfRule>
  </conditionalFormatting>
  <conditionalFormatting sqref="I20:J20 I21:I34">
    <cfRule type="cellIs" dxfId="41" priority="39" stopIfTrue="1" operator="greaterThan">
      <formula>0</formula>
    </cfRule>
  </conditionalFormatting>
  <conditionalFormatting sqref="F19">
    <cfRule type="expression" dxfId="40" priority="51" stopIfTrue="1">
      <formula>#REF!=#REF!</formula>
    </cfRule>
  </conditionalFormatting>
  <conditionalFormatting sqref="G19">
    <cfRule type="expression" dxfId="39" priority="52" stopIfTrue="1">
      <formula>#REF!=#REF!</formula>
    </cfRule>
  </conditionalFormatting>
  <conditionalFormatting sqref="C27:D27 C20:D20 C32:D34 C28">
    <cfRule type="containsText" dxfId="38" priority="38" stopIfTrue="1" operator="containsText" text="любой">
      <formula>NOT(ISERROR(SEARCH("любой",C20)))</formula>
    </cfRule>
  </conditionalFormatting>
  <conditionalFormatting sqref="D36">
    <cfRule type="containsText" dxfId="37" priority="36" stopIfTrue="1" operator="containsText" text="любой">
      <formula>NOT(ISERROR(SEARCH("любой",D36)))</formula>
    </cfRule>
  </conditionalFormatting>
  <conditionalFormatting sqref="C26:D26">
    <cfRule type="containsText" dxfId="36" priority="37" stopIfTrue="1" operator="containsText" text="любой">
      <formula>NOT(ISERROR(SEARCH("любой",C26)))</formula>
    </cfRule>
  </conditionalFormatting>
  <conditionalFormatting sqref="D35">
    <cfRule type="containsText" dxfId="35" priority="35" stopIfTrue="1" operator="containsText" text="любой">
      <formula>NOT(ISERROR(SEARCH("любой",D35)))</formula>
    </cfRule>
  </conditionalFormatting>
  <conditionalFormatting sqref="F36:G36">
    <cfRule type="containsText" dxfId="34" priority="34" stopIfTrue="1" operator="containsText" text="любой">
      <formula>NOT(ISERROR(SEARCH("любой",F36)))</formula>
    </cfRule>
  </conditionalFormatting>
  <conditionalFormatting sqref="F35:G35">
    <cfRule type="containsText" dxfId="33" priority="33" stopIfTrue="1" operator="containsText" text="любой">
      <formula>NOT(ISERROR(SEARCH("любой",F35)))</formula>
    </cfRule>
  </conditionalFormatting>
  <conditionalFormatting sqref="E33 E20:F20 F33:F34">
    <cfRule type="containsText" dxfId="32" priority="32" stopIfTrue="1" operator="containsText" text="любой">
      <formula>NOT(ISERROR(SEARCH("любой",E20)))</formula>
    </cfRule>
  </conditionalFormatting>
  <conditionalFormatting sqref="E34">
    <cfRule type="containsText" dxfId="31" priority="31" stopIfTrue="1" operator="containsText" text="любой">
      <formula>NOT(ISERROR(SEARCH("любой",E34)))</formula>
    </cfRule>
  </conditionalFormatting>
  <conditionalFormatting sqref="G20 G33:G34">
    <cfRule type="containsText" dxfId="30" priority="30" stopIfTrue="1" operator="containsText" text="любой">
      <formula>NOT(ISERROR(SEARCH("любой",G20)))</formula>
    </cfRule>
  </conditionalFormatting>
  <conditionalFormatting sqref="D14">
    <cfRule type="expression" dxfId="29" priority="53" stopIfTrue="1">
      <formula>$D$14=$G$19</formula>
    </cfRule>
  </conditionalFormatting>
  <conditionalFormatting sqref="H22">
    <cfRule type="expression" dxfId="28" priority="29" stopIfTrue="1">
      <formula>$H22&gt;0</formula>
    </cfRule>
  </conditionalFormatting>
  <conditionalFormatting sqref="J22">
    <cfRule type="cellIs" dxfId="27" priority="28" stopIfTrue="1" operator="greaterThan">
      <formula>0</formula>
    </cfRule>
  </conditionalFormatting>
  <conditionalFormatting sqref="C22:D22">
    <cfRule type="containsText" dxfId="26" priority="27" stopIfTrue="1" operator="containsText" text="любой">
      <formula>NOT(ISERROR(SEARCH("любой",C22)))</formula>
    </cfRule>
  </conditionalFormatting>
  <conditionalFormatting sqref="F22">
    <cfRule type="containsText" dxfId="25" priority="26" stopIfTrue="1" operator="containsText" text="любой">
      <formula>NOT(ISERROR(SEARCH("любой",F22)))</formula>
    </cfRule>
  </conditionalFormatting>
  <conditionalFormatting sqref="E22">
    <cfRule type="containsText" dxfId="24" priority="25" stopIfTrue="1" operator="containsText" text="любой">
      <formula>NOT(ISERROR(SEARCH("любой",E22)))</formula>
    </cfRule>
  </conditionalFormatting>
  <conditionalFormatting sqref="G22">
    <cfRule type="containsText" dxfId="23" priority="24" stopIfTrue="1" operator="containsText" text="любой">
      <formula>NOT(ISERROR(SEARCH("любой",G22)))</formula>
    </cfRule>
  </conditionalFormatting>
  <conditionalFormatting sqref="H23">
    <cfRule type="expression" dxfId="22" priority="23" stopIfTrue="1">
      <formula>$H23&gt;0</formula>
    </cfRule>
  </conditionalFormatting>
  <conditionalFormatting sqref="J23">
    <cfRule type="cellIs" dxfId="21" priority="22" stopIfTrue="1" operator="greaterThan">
      <formula>0</formula>
    </cfRule>
  </conditionalFormatting>
  <conditionalFormatting sqref="C23">
    <cfRule type="containsText" dxfId="20" priority="21" stopIfTrue="1" operator="containsText" text="любой">
      <formula>NOT(ISERROR(SEARCH("любой",C23)))</formula>
    </cfRule>
  </conditionalFormatting>
  <conditionalFormatting sqref="F23">
    <cfRule type="containsText" dxfId="19" priority="20" stopIfTrue="1" operator="containsText" text="любой">
      <formula>NOT(ISERROR(SEARCH("любой",F23)))</formula>
    </cfRule>
  </conditionalFormatting>
  <conditionalFormatting sqref="E23">
    <cfRule type="containsText" dxfId="18" priority="19" stopIfTrue="1" operator="containsText" text="любой">
      <formula>NOT(ISERROR(SEARCH("любой",E23)))</formula>
    </cfRule>
  </conditionalFormatting>
  <conditionalFormatting sqref="G23">
    <cfRule type="containsText" dxfId="17" priority="18" stopIfTrue="1" operator="containsText" text="любой">
      <formula>NOT(ISERROR(SEARCH("любой",G23)))</formula>
    </cfRule>
  </conditionalFormatting>
  <conditionalFormatting sqref="H24">
    <cfRule type="expression" dxfId="16" priority="17" stopIfTrue="1">
      <formula>$H24&gt;0</formula>
    </cfRule>
  </conditionalFormatting>
  <conditionalFormatting sqref="J24">
    <cfRule type="cellIs" dxfId="15" priority="16" stopIfTrue="1" operator="greaterThan">
      <formula>0</formula>
    </cfRule>
  </conditionalFormatting>
  <conditionalFormatting sqref="C24:D24">
    <cfRule type="containsText" dxfId="14" priority="15" stopIfTrue="1" operator="containsText" text="любой">
      <formula>NOT(ISERROR(SEARCH("любой",C24)))</formula>
    </cfRule>
  </conditionalFormatting>
  <conditionalFormatting sqref="F24">
    <cfRule type="containsText" dxfId="13" priority="14" stopIfTrue="1" operator="containsText" text="любой">
      <formula>NOT(ISERROR(SEARCH("любой",F24)))</formula>
    </cfRule>
  </conditionalFormatting>
  <conditionalFormatting sqref="G24">
    <cfRule type="containsText" dxfId="12" priority="13" stopIfTrue="1" operator="containsText" text="любой">
      <formula>NOT(ISERROR(SEARCH("любой",G24)))</formula>
    </cfRule>
  </conditionalFormatting>
  <conditionalFormatting sqref="D23">
    <cfRule type="containsText" dxfId="11" priority="12" stopIfTrue="1" operator="containsText" text="любой">
      <formula>NOT(ISERROR(SEARCH("любой",D23)))</formula>
    </cfRule>
  </conditionalFormatting>
  <conditionalFormatting sqref="F30:G31">
    <cfRule type="containsText" dxfId="10" priority="11" stopIfTrue="1" operator="containsText" text="любой">
      <formula>NOT(ISERROR(SEARCH("любой",F30)))</formula>
    </cfRule>
  </conditionalFormatting>
  <conditionalFormatting sqref="J31:K31 J30">
    <cfRule type="cellIs" dxfId="9" priority="10" stopIfTrue="1" operator="greaterThan">
      <formula>0</formula>
    </cfRule>
  </conditionalFormatting>
  <conditionalFormatting sqref="H30:H31">
    <cfRule type="expression" dxfId="8" priority="9" stopIfTrue="1">
      <formula>$H30&gt;0</formula>
    </cfRule>
  </conditionalFormatting>
  <conditionalFormatting sqref="C30">
    <cfRule type="containsText" dxfId="7" priority="8" stopIfTrue="1" operator="containsText" text="любой">
      <formula>NOT(ISERROR(SEARCH("любой",C30)))</formula>
    </cfRule>
  </conditionalFormatting>
  <conditionalFormatting sqref="H21">
    <cfRule type="expression" dxfId="6" priority="7" stopIfTrue="1">
      <formula>$H21&gt;0</formula>
    </cfRule>
  </conditionalFormatting>
  <conditionalFormatting sqref="J21">
    <cfRule type="cellIs" dxfId="5" priority="6" stopIfTrue="1" operator="greaterThan">
      <formula>0</formula>
    </cfRule>
  </conditionalFormatting>
  <conditionalFormatting sqref="F21">
    <cfRule type="containsText" dxfId="4" priority="5" stopIfTrue="1" operator="containsText" text="любой">
      <formula>NOT(ISERROR(SEARCH("любой",F21)))</formula>
    </cfRule>
  </conditionalFormatting>
  <conditionalFormatting sqref="G21">
    <cfRule type="containsText" dxfId="3" priority="4" stopIfTrue="1" operator="containsText" text="любой">
      <formula>NOT(ISERROR(SEARCH("любой",G21)))</formula>
    </cfRule>
  </conditionalFormatting>
  <conditionalFormatting sqref="E21">
    <cfRule type="containsText" dxfId="2" priority="3" stopIfTrue="1" operator="containsText" text="любой">
      <formula>NOT(ISERROR(SEARCH("любой",E21)))</formula>
    </cfRule>
  </conditionalFormatting>
  <conditionalFormatting sqref="C21">
    <cfRule type="containsText" dxfId="1" priority="2" stopIfTrue="1" operator="containsText" text="любой">
      <formula>NOT(ISERROR(SEARCH("любой",C21)))</formula>
    </cfRule>
  </conditionalFormatting>
  <conditionalFormatting sqref="D21">
    <cfRule type="containsText" dxfId="0" priority="1" stopIfTrue="1" operator="containsText" text="любой">
      <formula>NOT(ISERROR(SEARCH("любой",D21)))</formula>
    </cfRule>
  </conditionalFormatting>
  <dataValidations count="1">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$F$19:$G$19</formula1>
    </dataValidation>
  </dataValidations>
  <hyperlinks>
    <hyperlink ref="J8" r:id="rId1" display="                www.mebel-land.com"/>
  </hyperlinks>
  <pageMargins left="0.70866141732283472" right="0.70866141732283472" top="0.74803149606299213" bottom="0.74803149606299213" header="0.31496062992125984" footer="0.31496062992125984"/>
  <pageSetup paperSize="9" scale="4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276225</xdr:colOff>
                    <xdr:row>41</xdr:row>
                    <xdr:rowOff>0</xdr:rowOff>
                  </from>
                  <to>
                    <xdr:col>7</xdr:col>
                    <xdr:colOff>276225</xdr:colOff>
                    <xdr:row>41</xdr:row>
                    <xdr:rowOff>47625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276225</xdr:colOff>
                    <xdr:row>41</xdr:row>
                    <xdr:rowOff>0</xdr:rowOff>
                  </from>
                  <to>
                    <xdr:col>7</xdr:col>
                    <xdr:colOff>276225</xdr:colOff>
                    <xdr:row>41</xdr:row>
                    <xdr:rowOff>47625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276225</xdr:colOff>
                    <xdr:row>41</xdr:row>
                    <xdr:rowOff>0</xdr:rowOff>
                  </from>
                  <to>
                    <xdr:col>7</xdr:col>
                    <xdr:colOff>276225</xdr:colOff>
                    <xdr:row>42</xdr:row>
                    <xdr:rowOff>38100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276225</xdr:colOff>
                    <xdr:row>39</xdr:row>
                    <xdr:rowOff>0</xdr:rowOff>
                  </from>
                  <to>
                    <xdr:col>8</xdr:col>
                    <xdr:colOff>276225</xdr:colOff>
                    <xdr:row>41</xdr:row>
                    <xdr:rowOff>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7</xdr:col>
                    <xdr:colOff>276225</xdr:colOff>
                    <xdr:row>41</xdr:row>
                    <xdr:rowOff>0</xdr:rowOff>
                  </from>
                  <to>
                    <xdr:col>7</xdr:col>
                    <xdr:colOff>276225</xdr:colOff>
                    <xdr:row>41</xdr:row>
                    <xdr:rowOff>47625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7</xdr:col>
                    <xdr:colOff>276225</xdr:colOff>
                    <xdr:row>41</xdr:row>
                    <xdr:rowOff>0</xdr:rowOff>
                  </from>
                  <to>
                    <xdr:col>7</xdr:col>
                    <xdr:colOff>276225</xdr:colOff>
                    <xdr:row>42</xdr:row>
                    <xdr:rowOff>38100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8</xdr:col>
                    <xdr:colOff>276225</xdr:colOff>
                    <xdr:row>39</xdr:row>
                    <xdr:rowOff>0</xdr:rowOff>
                  </from>
                  <to>
                    <xdr:col>8</xdr:col>
                    <xdr:colOff>276225</xdr:colOff>
                    <xdr:row>41</xdr:row>
                    <xdr:rowOff>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7</xdr:col>
                    <xdr:colOff>276225</xdr:colOff>
                    <xdr:row>41</xdr:row>
                    <xdr:rowOff>0</xdr:rowOff>
                  </from>
                  <to>
                    <xdr:col>7</xdr:col>
                    <xdr:colOff>276225</xdr:colOff>
                    <xdr:row>41</xdr:row>
                    <xdr:rowOff>171450</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7</xdr:col>
                    <xdr:colOff>276225</xdr:colOff>
                    <xdr:row>41</xdr:row>
                    <xdr:rowOff>0</xdr:rowOff>
                  </from>
                  <to>
                    <xdr:col>7</xdr:col>
                    <xdr:colOff>276225</xdr:colOff>
                    <xdr:row>42</xdr:row>
                    <xdr:rowOff>28575</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7</xdr:col>
                    <xdr:colOff>276225</xdr:colOff>
                    <xdr:row>41</xdr:row>
                    <xdr:rowOff>0</xdr:rowOff>
                  </from>
                  <to>
                    <xdr:col>7</xdr:col>
                    <xdr:colOff>276225</xdr:colOff>
                    <xdr:row>41</xdr:row>
                    <xdr:rowOff>123825</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from>
                    <xdr:col>7</xdr:col>
                    <xdr:colOff>276225</xdr:colOff>
                    <xdr:row>41</xdr:row>
                    <xdr:rowOff>0</xdr:rowOff>
                  </from>
                  <to>
                    <xdr:col>7</xdr:col>
                    <xdr:colOff>276225</xdr:colOff>
                    <xdr:row>42</xdr:row>
                    <xdr:rowOff>28575</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7</xdr:col>
                    <xdr:colOff>276225</xdr:colOff>
                    <xdr:row>41</xdr:row>
                    <xdr:rowOff>0</xdr:rowOff>
                  </from>
                  <to>
                    <xdr:col>7</xdr:col>
                    <xdr:colOff>276225</xdr:colOff>
                    <xdr:row>41</xdr:row>
                    <xdr:rowOff>180975</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7</xdr:col>
                    <xdr:colOff>276225</xdr:colOff>
                    <xdr:row>41</xdr:row>
                    <xdr:rowOff>0</xdr:rowOff>
                  </from>
                  <to>
                    <xdr:col>7</xdr:col>
                    <xdr:colOff>276225</xdr:colOff>
                    <xdr:row>41</xdr:row>
                    <xdr:rowOff>180975</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7</xdr:col>
                    <xdr:colOff>276225</xdr:colOff>
                    <xdr:row>41</xdr:row>
                    <xdr:rowOff>0</xdr:rowOff>
                  </from>
                  <to>
                    <xdr:col>7</xdr:col>
                    <xdr:colOff>276225</xdr:colOff>
                    <xdr:row>41</xdr:row>
                    <xdr:rowOff>180975</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from>
                    <xdr:col>7</xdr:col>
                    <xdr:colOff>276225</xdr:colOff>
                    <xdr:row>41</xdr:row>
                    <xdr:rowOff>0</xdr:rowOff>
                  </from>
                  <to>
                    <xdr:col>7</xdr:col>
                    <xdr:colOff>276225</xdr:colOff>
                    <xdr:row>41</xdr:row>
                    <xdr:rowOff>180975</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7</xdr:col>
                    <xdr:colOff>276225</xdr:colOff>
                    <xdr:row>41</xdr:row>
                    <xdr:rowOff>0</xdr:rowOff>
                  </from>
                  <to>
                    <xdr:col>7</xdr:col>
                    <xdr:colOff>276225</xdr:colOff>
                    <xdr:row>41</xdr:row>
                    <xdr:rowOff>180975</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7</xdr:col>
                    <xdr:colOff>276225</xdr:colOff>
                    <xdr:row>41</xdr:row>
                    <xdr:rowOff>0</xdr:rowOff>
                  </from>
                  <to>
                    <xdr:col>7</xdr:col>
                    <xdr:colOff>276225</xdr:colOff>
                    <xdr:row>42</xdr:row>
                    <xdr:rowOff>28575</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7</xdr:col>
                    <xdr:colOff>276225</xdr:colOff>
                    <xdr:row>41</xdr:row>
                    <xdr:rowOff>0</xdr:rowOff>
                  </from>
                  <to>
                    <xdr:col>7</xdr:col>
                    <xdr:colOff>276225</xdr:colOff>
                    <xdr:row>41</xdr:row>
                    <xdr:rowOff>180975</xdr:rowOff>
                  </to>
                </anchor>
              </controlPr>
            </control>
          </mc:Choice>
        </mc:AlternateContent>
        <mc:AlternateContent xmlns:mc="http://schemas.openxmlformats.org/markup-compatibility/2006">
          <mc:Choice Requires="x14">
            <control shapeId="1061" r:id="rId41" name="Check Box 37">
              <controlPr defaultSize="0" autoFill="0" autoLine="0" autoPict="0">
                <anchor moveWithCells="1">
                  <from>
                    <xdr:col>7</xdr:col>
                    <xdr:colOff>276225</xdr:colOff>
                    <xdr:row>41</xdr:row>
                    <xdr:rowOff>0</xdr:rowOff>
                  </from>
                  <to>
                    <xdr:col>7</xdr:col>
                    <xdr:colOff>276225</xdr:colOff>
                    <xdr:row>42</xdr:row>
                    <xdr:rowOff>28575</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from>
                    <xdr:col>7</xdr:col>
                    <xdr:colOff>276225</xdr:colOff>
                    <xdr:row>41</xdr:row>
                    <xdr:rowOff>0</xdr:rowOff>
                  </from>
                  <to>
                    <xdr:col>7</xdr:col>
                    <xdr:colOff>276225</xdr:colOff>
                    <xdr:row>42</xdr:row>
                    <xdr:rowOff>28575</xdr:rowOff>
                  </to>
                </anchor>
              </controlPr>
            </control>
          </mc:Choice>
        </mc:AlternateContent>
        <mc:AlternateContent xmlns:mc="http://schemas.openxmlformats.org/markup-compatibility/2006">
          <mc:Choice Requires="x14">
            <control shapeId="1063" r:id="rId43" name="Check Box 39">
              <controlPr defaultSize="0" autoFill="0" autoLine="0" autoPict="0">
                <anchor moveWithCells="1">
                  <from>
                    <xdr:col>7</xdr:col>
                    <xdr:colOff>276225</xdr:colOff>
                    <xdr:row>41</xdr:row>
                    <xdr:rowOff>0</xdr:rowOff>
                  </from>
                  <to>
                    <xdr:col>7</xdr:col>
                    <xdr:colOff>276225</xdr:colOff>
                    <xdr:row>42</xdr:row>
                    <xdr:rowOff>28575</xdr:rowOff>
                  </to>
                </anchor>
              </controlPr>
            </control>
          </mc:Choice>
        </mc:AlternateContent>
        <mc:AlternateContent xmlns:mc="http://schemas.openxmlformats.org/markup-compatibility/2006">
          <mc:Choice Requires="x14">
            <control shapeId="1064" r:id="rId44" name="Check Box 40">
              <controlPr defaultSize="0" autoFill="0" autoLine="0" autoPict="0">
                <anchor moveWithCells="1">
                  <from>
                    <xdr:col>7</xdr:col>
                    <xdr:colOff>276225</xdr:colOff>
                    <xdr:row>41</xdr:row>
                    <xdr:rowOff>0</xdr:rowOff>
                  </from>
                  <to>
                    <xdr:col>7</xdr:col>
                    <xdr:colOff>276225</xdr:colOff>
                    <xdr:row>42</xdr:row>
                    <xdr:rowOff>28575</xdr:rowOff>
                  </to>
                </anchor>
              </controlPr>
            </control>
          </mc:Choice>
        </mc:AlternateContent>
        <mc:AlternateContent xmlns:mc="http://schemas.openxmlformats.org/markup-compatibility/2006">
          <mc:Choice Requires="x14">
            <control shapeId="1065" r:id="rId45" name="Check Box 41">
              <controlPr defaultSize="0" autoFill="0" autoLine="0" autoPict="0">
                <anchor moveWithCells="1">
                  <from>
                    <xdr:col>11</xdr:col>
                    <xdr:colOff>276225</xdr:colOff>
                    <xdr:row>45</xdr:row>
                    <xdr:rowOff>0</xdr:rowOff>
                  </from>
                  <to>
                    <xdr:col>12</xdr:col>
                    <xdr:colOff>142875</xdr:colOff>
                    <xdr:row>45</xdr:row>
                    <xdr:rowOff>152400</xdr:rowOff>
                  </to>
                </anchor>
              </controlPr>
            </control>
          </mc:Choice>
        </mc:AlternateContent>
        <mc:AlternateContent xmlns:mc="http://schemas.openxmlformats.org/markup-compatibility/2006">
          <mc:Choice Requires="x14">
            <control shapeId="1066" r:id="rId46" name="Check Box 42">
              <controlPr defaultSize="0" autoFill="0" autoLine="0" autoPict="0">
                <anchor moveWithCells="1">
                  <from>
                    <xdr:col>11</xdr:col>
                    <xdr:colOff>276225</xdr:colOff>
                    <xdr:row>45</xdr:row>
                    <xdr:rowOff>0</xdr:rowOff>
                  </from>
                  <to>
                    <xdr:col>12</xdr:col>
                    <xdr:colOff>142875</xdr:colOff>
                    <xdr:row>45</xdr:row>
                    <xdr:rowOff>171450</xdr:rowOff>
                  </to>
                </anchor>
              </controlPr>
            </control>
          </mc:Choice>
        </mc:AlternateContent>
        <mc:AlternateContent xmlns:mc="http://schemas.openxmlformats.org/markup-compatibility/2006">
          <mc:Choice Requires="x14">
            <control shapeId="1067" r:id="rId47" name="Check Box 43">
              <controlPr defaultSize="0" autoFill="0" autoLine="0" autoPict="0">
                <anchor moveWithCells="1">
                  <from>
                    <xdr:col>11</xdr:col>
                    <xdr:colOff>276225</xdr:colOff>
                    <xdr:row>45</xdr:row>
                    <xdr:rowOff>0</xdr:rowOff>
                  </from>
                  <to>
                    <xdr:col>12</xdr:col>
                    <xdr:colOff>142875</xdr:colOff>
                    <xdr:row>45</xdr:row>
                    <xdr:rowOff>171450</xdr:rowOff>
                  </to>
                </anchor>
              </controlPr>
            </control>
          </mc:Choice>
        </mc:AlternateContent>
        <mc:AlternateContent xmlns:mc="http://schemas.openxmlformats.org/markup-compatibility/2006">
          <mc:Choice Requires="x14">
            <control shapeId="1068" r:id="rId48" name="Check Box 44">
              <controlPr defaultSize="0" autoFill="0" autoLine="0" autoPict="0">
                <anchor moveWithCells="1">
                  <from>
                    <xdr:col>11</xdr:col>
                    <xdr:colOff>276225</xdr:colOff>
                    <xdr:row>45</xdr:row>
                    <xdr:rowOff>0</xdr:rowOff>
                  </from>
                  <to>
                    <xdr:col>12</xdr:col>
                    <xdr:colOff>142875</xdr:colOff>
                    <xdr:row>45</xdr:row>
                    <xdr:rowOff>171450</xdr:rowOff>
                  </to>
                </anchor>
              </controlPr>
            </control>
          </mc:Choice>
        </mc:AlternateContent>
        <mc:AlternateContent xmlns:mc="http://schemas.openxmlformats.org/markup-compatibility/2006">
          <mc:Choice Requires="x14">
            <control shapeId="1069" r:id="rId49" name="Check Box 45">
              <controlPr defaultSize="0" autoFill="0" autoLine="0" autoPict="0">
                <anchor moveWithCells="1">
                  <from>
                    <xdr:col>11</xdr:col>
                    <xdr:colOff>276225</xdr:colOff>
                    <xdr:row>45</xdr:row>
                    <xdr:rowOff>0</xdr:rowOff>
                  </from>
                  <to>
                    <xdr:col>12</xdr:col>
                    <xdr:colOff>142875</xdr:colOff>
                    <xdr:row>45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 Аппартаменты АКЦИЯ!</vt:lpstr>
      <vt:lpstr>'прайс Аппартаменты АКЦИЯ!'!Область_печати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2024-09-10T07:41:44Z</dcterms:modified>
</cp:coreProperties>
</file>